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 codeName="{51196F13-6AD0-C1B8-E2B4-A1F9AE17003E}"/>
  <workbookPr codeName="ThisWorkbook" autoCompressPictures="0"/>
  <bookViews>
    <workbookView xWindow="1240" yWindow="0" windowWidth="25600" windowHeight="16060" tabRatio="500" activeTab="1"/>
  </bookViews>
  <sheets>
    <sheet name="Copy Values" sheetId="1" r:id="rId1"/>
    <sheet name="Results" sheetId="2" r:id="rId2"/>
    <sheet name="Score" sheetId="3" r:id="rId3"/>
  </sheets>
  <definedNames>
    <definedName name="coal_cost">'Copy Values'!$B$2</definedName>
    <definedName name="coal_em">'Copy Values'!$C$2</definedName>
    <definedName name="demand_range">'Copy Values'!$W$7:$W$13</definedName>
    <definedName name="em_cap">'Copy Values'!$E$2</definedName>
    <definedName name="gas_cost">'Copy Values'!$B$3</definedName>
    <definedName name="gas_em">'Copy Values'!$C$2</definedName>
    <definedName name="t1_coal">'Copy Values'!$C$7:$C$13</definedName>
    <definedName name="t1_gas">'Copy Values'!$D$7:$D$13</definedName>
    <definedName name="t1_reserves">'Copy Values'!$F$7:$F$13</definedName>
    <definedName name="t1_supply">'Copy Values'!$G$7:$G$13</definedName>
    <definedName name="t1_wind">'Copy Values'!$E$7:$E$13</definedName>
    <definedName name="t2_coal">'Copy Values'!$J$7:$J$13</definedName>
    <definedName name="t2_gas">'Copy Values'!$K$7:$K$13</definedName>
    <definedName name="t2_reserves">'Copy Values'!$M$7:$M$13</definedName>
    <definedName name="t2_supply">'Copy Values'!$N$7:$N$13</definedName>
    <definedName name="t2_wind">'Copy Values'!$L$7:$L$13</definedName>
    <definedName name="t3_coal">'Copy Values'!$Q$7:$Q$13</definedName>
    <definedName name="t3_gas">'Copy Values'!$R$7:$R$13</definedName>
    <definedName name="t3_reserves">'Copy Values'!$T$7:$T$13</definedName>
    <definedName name="t3_supply">'Copy Values'!$U$7:$U$13</definedName>
    <definedName name="t3_wind">'Copy Values'!$S$7:$S$13</definedName>
    <definedName name="t4_coal">'Copy Values'!$C$14:$C$20</definedName>
    <definedName name="t4_gas">'Copy Values'!$D$14:$D$20</definedName>
    <definedName name="t4_reserves">'Copy Values'!$F$14:$F$20</definedName>
    <definedName name="t4_supply">'Copy Values'!$G$14:$G$20</definedName>
    <definedName name="t4_wind">'Copy Values'!$E$14:$E$20</definedName>
    <definedName name="t5_coal">'Copy Values'!$J$14:$J$20</definedName>
    <definedName name="t5_gas">'Copy Values'!$K$14:$K$20</definedName>
    <definedName name="t5_reserves">'Copy Values'!$M$14:$M$20</definedName>
    <definedName name="t5_supply">'Copy Values'!$N$14:$N$20</definedName>
    <definedName name="t5_wind">'Copy Values'!$L$14:$L$20</definedName>
    <definedName name="t6_coal">'Copy Values'!$Q$14:$Q$20</definedName>
    <definedName name="t6_gas">'Copy Values'!$R$14:$R$20</definedName>
    <definedName name="t6_reserves">'Copy Values'!$T$14:$T$20</definedName>
    <definedName name="t6_supply">'Copy Values'!$U$14:$U$20</definedName>
    <definedName name="t6_wind">'Copy Values'!$S$14:$S$20</definedName>
    <definedName name="t7_coal">'Copy Values'!$C$21:$C$27</definedName>
    <definedName name="t7_gas">'Copy Values'!$D$21:$D$27</definedName>
    <definedName name="t7_reserves">'Copy Values'!$F$21:$F$27</definedName>
    <definedName name="t7_supply">'Copy Values'!$G$21:$G$27</definedName>
    <definedName name="t7_wind">'Copy Values'!$E$21:$E$27</definedName>
    <definedName name="t8_coal">'Copy Values'!$J$21:$J$27</definedName>
    <definedName name="t8_gas">'Copy Values'!$K$21:$K$27</definedName>
    <definedName name="t8_reserves">'Copy Values'!$M$21:$M$27</definedName>
    <definedName name="t8_supply">'Copy Values'!$N$21:$N$27</definedName>
    <definedName name="t8_wind">'Copy Values'!$L$21:$L$27</definedName>
    <definedName name="wind_cost">'Copy Values'!$B$4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12" i="2" l="1"/>
  <c r="H31" i="2"/>
  <c r="A31" i="2"/>
  <c r="W48" i="2"/>
  <c r="W49" i="2"/>
  <c r="W47" i="2"/>
  <c r="W46" i="2"/>
  <c r="V45" i="2"/>
  <c r="V43" i="2"/>
  <c r="W36" i="2"/>
  <c r="W37" i="2"/>
  <c r="W35" i="2"/>
  <c r="W34" i="2"/>
  <c r="V33" i="2"/>
  <c r="V31" i="2"/>
  <c r="W24" i="2"/>
  <c r="W25" i="2"/>
  <c r="W23" i="2"/>
  <c r="W22" i="2"/>
  <c r="V21" i="2"/>
  <c r="V19" i="2"/>
  <c r="W12" i="2"/>
  <c r="W13" i="2"/>
  <c r="W11" i="2"/>
  <c r="W10" i="2"/>
  <c r="V9" i="2"/>
  <c r="V7" i="2"/>
  <c r="P48" i="2"/>
  <c r="P49" i="2"/>
  <c r="P47" i="2"/>
  <c r="P46" i="2"/>
  <c r="O45" i="2"/>
  <c r="O43" i="2"/>
  <c r="I48" i="2"/>
  <c r="I49" i="2"/>
  <c r="I47" i="2"/>
  <c r="I46" i="2"/>
  <c r="H45" i="2"/>
  <c r="H43" i="2"/>
  <c r="B48" i="2"/>
  <c r="B49" i="2"/>
  <c r="B47" i="2"/>
  <c r="B46" i="2"/>
  <c r="A45" i="2"/>
  <c r="A43" i="2"/>
  <c r="P36" i="2"/>
  <c r="P37" i="2"/>
  <c r="P35" i="2"/>
  <c r="P34" i="2"/>
  <c r="O33" i="2"/>
  <c r="O31" i="2"/>
  <c r="P24" i="2"/>
  <c r="P25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2" i="3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W64" i="1"/>
  <c r="V64" i="1"/>
  <c r="T64" i="1"/>
  <c r="S64" i="1"/>
  <c r="Q64" i="1"/>
  <c r="P64" i="1"/>
  <c r="N64" i="1"/>
  <c r="M64" i="1"/>
  <c r="K64" i="1"/>
  <c r="J64" i="1"/>
  <c r="X64" i="1"/>
  <c r="U64" i="1"/>
  <c r="R64" i="1"/>
  <c r="O64" i="1"/>
  <c r="L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I64" i="1"/>
  <c r="H64" i="1"/>
  <c r="G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F64" i="1"/>
  <c r="E64" i="1"/>
  <c r="D64" i="1"/>
  <c r="C65" i="1"/>
  <c r="C66" i="1"/>
  <c r="C67" i="1"/>
  <c r="C68" i="1"/>
  <c r="C69" i="1"/>
  <c r="C70" i="1"/>
  <c r="C64" i="1"/>
  <c r="C57" i="1"/>
  <c r="A65" i="1"/>
  <c r="A66" i="1"/>
  <c r="A67" i="1"/>
  <c r="A68" i="1"/>
  <c r="A69" i="1"/>
  <c r="A70" i="1"/>
  <c r="B65" i="1"/>
  <c r="B66" i="1"/>
  <c r="B67" i="1"/>
  <c r="B68" i="1"/>
  <c r="B69" i="1"/>
  <c r="B70" i="1"/>
  <c r="A64" i="1"/>
  <c r="B64" i="1"/>
  <c r="E62" i="1"/>
  <c r="N39" i="1"/>
  <c r="G45" i="1"/>
  <c r="G48" i="1"/>
  <c r="G47" i="1"/>
  <c r="G46" i="1"/>
  <c r="G44" i="1"/>
  <c r="G43" i="1"/>
  <c r="G42" i="1"/>
  <c r="U41" i="1"/>
  <c r="U40" i="1"/>
  <c r="U39" i="1"/>
  <c r="U38" i="1"/>
  <c r="U37" i="1"/>
  <c r="U36" i="1"/>
  <c r="U35" i="1"/>
  <c r="N41" i="1"/>
  <c r="N40" i="1"/>
  <c r="N38" i="1"/>
  <c r="N37" i="1"/>
  <c r="N36" i="1"/>
  <c r="N35" i="1"/>
  <c r="G41" i="1"/>
  <c r="G40" i="1"/>
  <c r="G39" i="1"/>
  <c r="G38" i="1"/>
  <c r="G37" i="1"/>
  <c r="G36" i="1"/>
  <c r="G35" i="1"/>
  <c r="G28" i="1"/>
  <c r="U34" i="1"/>
  <c r="U33" i="1"/>
  <c r="U32" i="1"/>
  <c r="U31" i="1"/>
  <c r="U30" i="1"/>
  <c r="U29" i="1"/>
  <c r="U28" i="1"/>
  <c r="N34" i="1"/>
  <c r="N33" i="1"/>
  <c r="N32" i="1"/>
  <c r="N31" i="1"/>
  <c r="N30" i="1"/>
  <c r="N29" i="1"/>
  <c r="N28" i="1"/>
  <c r="G34" i="1"/>
  <c r="G33" i="1"/>
  <c r="G32" i="1"/>
  <c r="G31" i="1"/>
  <c r="G30" i="1"/>
  <c r="G29" i="1"/>
  <c r="U27" i="1"/>
  <c r="U26" i="1"/>
  <c r="U25" i="1"/>
  <c r="U24" i="1"/>
  <c r="U23" i="1"/>
  <c r="U22" i="1"/>
  <c r="U21" i="1"/>
  <c r="N7" i="1"/>
  <c r="D56" i="1"/>
  <c r="E56" i="1"/>
  <c r="F56" i="1"/>
  <c r="N8" i="1"/>
  <c r="D57" i="1"/>
  <c r="E57" i="1"/>
  <c r="F57" i="1"/>
  <c r="N9" i="1"/>
  <c r="D58" i="1"/>
  <c r="E58" i="1"/>
  <c r="F58" i="1"/>
  <c r="N10" i="1"/>
  <c r="D59" i="1"/>
  <c r="E59" i="1"/>
  <c r="F59" i="1"/>
  <c r="N11" i="1"/>
  <c r="D60" i="1"/>
  <c r="E60" i="1"/>
  <c r="F60" i="1"/>
  <c r="N12" i="1"/>
  <c r="D61" i="1"/>
  <c r="E61" i="1"/>
  <c r="F61" i="1"/>
  <c r="N13" i="1"/>
  <c r="D62" i="1"/>
  <c r="F62" i="1"/>
  <c r="H7" i="2"/>
  <c r="U7" i="1"/>
  <c r="G56" i="1"/>
  <c r="H56" i="1"/>
  <c r="I56" i="1"/>
  <c r="U8" i="1"/>
  <c r="G57" i="1"/>
  <c r="H57" i="1"/>
  <c r="I57" i="1"/>
  <c r="U9" i="1"/>
  <c r="G58" i="1"/>
  <c r="H58" i="1"/>
  <c r="I58" i="1"/>
  <c r="U10" i="1"/>
  <c r="G59" i="1"/>
  <c r="H59" i="1"/>
  <c r="I59" i="1"/>
  <c r="U11" i="1"/>
  <c r="G60" i="1"/>
  <c r="H60" i="1"/>
  <c r="I60" i="1"/>
  <c r="U12" i="1"/>
  <c r="G61" i="1"/>
  <c r="H61" i="1"/>
  <c r="I61" i="1"/>
  <c r="U13" i="1"/>
  <c r="G62" i="1"/>
  <c r="H62" i="1"/>
  <c r="I62" i="1"/>
  <c r="O7" i="2"/>
  <c r="U14" i="1"/>
  <c r="P56" i="1"/>
  <c r="Q56" i="1"/>
  <c r="R56" i="1"/>
  <c r="U15" i="1"/>
  <c r="P57" i="1"/>
  <c r="Q57" i="1"/>
  <c r="R57" i="1"/>
  <c r="U16" i="1"/>
  <c r="P58" i="1"/>
  <c r="Q58" i="1"/>
  <c r="R58" i="1"/>
  <c r="U17" i="1"/>
  <c r="P59" i="1"/>
  <c r="Q59" i="1"/>
  <c r="R59" i="1"/>
  <c r="U18" i="1"/>
  <c r="P60" i="1"/>
  <c r="Q60" i="1"/>
  <c r="R60" i="1"/>
  <c r="U19" i="1"/>
  <c r="P61" i="1"/>
  <c r="Q61" i="1"/>
  <c r="R61" i="1"/>
  <c r="U20" i="1"/>
  <c r="P62" i="1"/>
  <c r="Q62" i="1"/>
  <c r="R62" i="1"/>
  <c r="O19" i="2"/>
  <c r="N14" i="1"/>
  <c r="M56" i="1"/>
  <c r="N56" i="1"/>
  <c r="O56" i="1"/>
  <c r="N15" i="1"/>
  <c r="M57" i="1"/>
  <c r="N57" i="1"/>
  <c r="O57" i="1"/>
  <c r="N16" i="1"/>
  <c r="M58" i="1"/>
  <c r="N58" i="1"/>
  <c r="O58" i="1"/>
  <c r="N17" i="1"/>
  <c r="M59" i="1"/>
  <c r="N59" i="1"/>
  <c r="O59" i="1"/>
  <c r="N18" i="1"/>
  <c r="M60" i="1"/>
  <c r="N60" i="1"/>
  <c r="O60" i="1"/>
  <c r="N19" i="1"/>
  <c r="M61" i="1"/>
  <c r="N61" i="1"/>
  <c r="O61" i="1"/>
  <c r="N20" i="1"/>
  <c r="M62" i="1"/>
  <c r="N62" i="1"/>
  <c r="O62" i="1"/>
  <c r="H19" i="2"/>
  <c r="G14" i="1"/>
  <c r="J56" i="1"/>
  <c r="K56" i="1"/>
  <c r="L56" i="1"/>
  <c r="G15" i="1"/>
  <c r="J57" i="1"/>
  <c r="K57" i="1"/>
  <c r="L57" i="1"/>
  <c r="G16" i="1"/>
  <c r="J58" i="1"/>
  <c r="K58" i="1"/>
  <c r="L58" i="1"/>
  <c r="G17" i="1"/>
  <c r="J59" i="1"/>
  <c r="K59" i="1"/>
  <c r="L59" i="1"/>
  <c r="G18" i="1"/>
  <c r="J60" i="1"/>
  <c r="K60" i="1"/>
  <c r="L60" i="1"/>
  <c r="G19" i="1"/>
  <c r="J61" i="1"/>
  <c r="K61" i="1"/>
  <c r="L61" i="1"/>
  <c r="G20" i="1"/>
  <c r="J62" i="1"/>
  <c r="K62" i="1"/>
  <c r="L62" i="1"/>
  <c r="A19" i="2"/>
  <c r="G21" i="1"/>
  <c r="S56" i="1"/>
  <c r="T56" i="1"/>
  <c r="U56" i="1"/>
  <c r="G22" i="1"/>
  <c r="S57" i="1"/>
  <c r="T57" i="1"/>
  <c r="U57" i="1"/>
  <c r="G23" i="1"/>
  <c r="S58" i="1"/>
  <c r="T58" i="1"/>
  <c r="U58" i="1"/>
  <c r="G24" i="1"/>
  <c r="S59" i="1"/>
  <c r="T59" i="1"/>
  <c r="U59" i="1"/>
  <c r="G25" i="1"/>
  <c r="S60" i="1"/>
  <c r="T60" i="1"/>
  <c r="U60" i="1"/>
  <c r="G26" i="1"/>
  <c r="S61" i="1"/>
  <c r="T61" i="1"/>
  <c r="U61" i="1"/>
  <c r="G27" i="1"/>
  <c r="S62" i="1"/>
  <c r="T62" i="1"/>
  <c r="U62" i="1"/>
  <c r="N21" i="1"/>
  <c r="W56" i="1"/>
  <c r="N22" i="1"/>
  <c r="W57" i="1"/>
  <c r="N23" i="1"/>
  <c r="W58" i="1"/>
  <c r="N24" i="1"/>
  <c r="W59" i="1"/>
  <c r="N25" i="1"/>
  <c r="W60" i="1"/>
  <c r="N26" i="1"/>
  <c r="W61" i="1"/>
  <c r="N27" i="1"/>
  <c r="W62" i="1"/>
  <c r="I17" i="2"/>
  <c r="G7" i="1"/>
  <c r="A56" i="1"/>
  <c r="B56" i="1"/>
  <c r="C56" i="1"/>
  <c r="G8" i="1"/>
  <c r="A57" i="1"/>
  <c r="B57" i="1"/>
  <c r="G9" i="1"/>
  <c r="A58" i="1"/>
  <c r="B58" i="1"/>
  <c r="C58" i="1"/>
  <c r="G10" i="1"/>
  <c r="A59" i="1"/>
  <c r="B59" i="1"/>
  <c r="C59" i="1"/>
  <c r="G11" i="1"/>
  <c r="A60" i="1"/>
  <c r="B60" i="1"/>
  <c r="C60" i="1"/>
  <c r="G12" i="1"/>
  <c r="A61" i="1"/>
  <c r="B61" i="1"/>
  <c r="C61" i="1"/>
  <c r="G13" i="1"/>
  <c r="A62" i="1"/>
  <c r="B62" i="1"/>
  <c r="C62" i="1"/>
  <c r="A7" i="2"/>
  <c r="V57" i="1"/>
  <c r="X57" i="1"/>
  <c r="V58" i="1"/>
  <c r="X58" i="1"/>
  <c r="V59" i="1"/>
  <c r="X59" i="1"/>
  <c r="V60" i="1"/>
  <c r="X60" i="1"/>
  <c r="V61" i="1"/>
  <c r="X61" i="1"/>
  <c r="V62" i="1"/>
  <c r="X62" i="1"/>
  <c r="V56" i="1"/>
  <c r="X56" i="1"/>
  <c r="I34" i="2"/>
  <c r="I35" i="2"/>
  <c r="I36" i="2"/>
  <c r="I37" i="2"/>
  <c r="H33" i="2"/>
  <c r="B34" i="2"/>
  <c r="B35" i="2"/>
  <c r="B36" i="2"/>
  <c r="B37" i="2"/>
  <c r="A33" i="2"/>
  <c r="P22" i="2"/>
  <c r="P23" i="2"/>
  <c r="O21" i="2"/>
  <c r="I22" i="2"/>
  <c r="I23" i="2"/>
  <c r="I24" i="2"/>
  <c r="I25" i="2"/>
  <c r="H21" i="2"/>
  <c r="B22" i="2"/>
  <c r="B23" i="2"/>
  <c r="B24" i="2"/>
  <c r="B25" i="2"/>
  <c r="A21" i="2"/>
  <c r="P10" i="2"/>
  <c r="P11" i="2"/>
  <c r="P12" i="2"/>
  <c r="P13" i="2"/>
  <c r="O9" i="2"/>
  <c r="I10" i="2"/>
  <c r="I11" i="2"/>
  <c r="I13" i="2"/>
  <c r="H9" i="2"/>
  <c r="B10" i="2"/>
  <c r="B11" i="2"/>
  <c r="B12" i="2"/>
  <c r="B13" i="2"/>
  <c r="A9" i="2"/>
</calcChain>
</file>

<file path=xl/sharedStrings.xml><?xml version="1.0" encoding="utf-8"?>
<sst xmlns="http://schemas.openxmlformats.org/spreadsheetml/2006/main" count="229" uniqueCount="82">
  <si>
    <t>Factors</t>
  </si>
  <si>
    <t>Coal</t>
  </si>
  <si>
    <t>Cost</t>
  </si>
  <si>
    <t>Emissions</t>
  </si>
  <si>
    <t>Total</t>
  </si>
  <si>
    <t>Gas</t>
  </si>
  <si>
    <t>Wind/Solar</t>
  </si>
  <si>
    <t xml:space="preserve">Team </t>
  </si>
  <si>
    <t>Period</t>
  </si>
  <si>
    <t xml:space="preserve">Coal </t>
  </si>
  <si>
    <t>Reserves</t>
  </si>
  <si>
    <t>Reset Button</t>
  </si>
  <si>
    <t>Scenario Button</t>
  </si>
  <si>
    <t>Team 1</t>
  </si>
  <si>
    <t>Final Cost</t>
  </si>
  <si>
    <t>Dispatch</t>
  </si>
  <si>
    <t>S&amp;D Graph</t>
  </si>
  <si>
    <t>Periods Supplied</t>
  </si>
  <si>
    <t>CO2 Cap</t>
  </si>
  <si>
    <t>Over/Under</t>
  </si>
  <si>
    <t>Team 2</t>
  </si>
  <si>
    <t>Team 3</t>
  </si>
  <si>
    <t>Team 4</t>
  </si>
  <si>
    <t>Team 5</t>
  </si>
  <si>
    <t>Team 6</t>
  </si>
  <si>
    <t>Team 7</t>
  </si>
  <si>
    <t>Team 8</t>
  </si>
  <si>
    <t>Round 2</t>
  </si>
  <si>
    <t>Demand</t>
  </si>
  <si>
    <t xml:space="preserve"> Supply</t>
  </si>
  <si>
    <t>Supply</t>
  </si>
  <si>
    <t>T1 Up Res</t>
  </si>
  <si>
    <t>T1 Dn Res</t>
  </si>
  <si>
    <t>T2 Up Res</t>
  </si>
  <si>
    <t>T2 Dn Res</t>
  </si>
  <si>
    <t>T3 Up Res</t>
  </si>
  <si>
    <t>T3 Dn Res</t>
  </si>
  <si>
    <t>T4 Up Res</t>
  </si>
  <si>
    <t>T4 Dn Res</t>
  </si>
  <si>
    <t>T5 Up Res</t>
  </si>
  <si>
    <t>T5 Dn Res</t>
  </si>
  <si>
    <t>T6 Up Res</t>
  </si>
  <si>
    <t>T6 Dn Res</t>
  </si>
  <si>
    <t>T7 Up Res</t>
  </si>
  <si>
    <t>T7 Dn Res</t>
  </si>
  <si>
    <t>T8 Up Res</t>
  </si>
  <si>
    <t>T8 Dn Res</t>
  </si>
  <si>
    <t>CO2 Penalty</t>
  </si>
  <si>
    <t>Demand Distribution</t>
  </si>
  <si>
    <t xml:space="preserve">Scoring: </t>
  </si>
  <si>
    <t>1st place</t>
  </si>
  <si>
    <t>2nd place</t>
  </si>
  <si>
    <t>3rd place</t>
  </si>
  <si>
    <t>4th place</t>
  </si>
  <si>
    <t>5th place</t>
  </si>
  <si>
    <t>500 pts</t>
  </si>
  <si>
    <t>300 pts</t>
  </si>
  <si>
    <t>800 pts</t>
  </si>
  <si>
    <t>150 pts</t>
  </si>
  <si>
    <t>50 pts</t>
  </si>
  <si>
    <t>Round 3</t>
  </si>
  <si>
    <t>Period Y/N</t>
  </si>
  <si>
    <t>T9 Up Res</t>
  </si>
  <si>
    <t>T10 Up Res</t>
  </si>
  <si>
    <t>T11 Up Res</t>
  </si>
  <si>
    <t>T12 Up Res</t>
  </si>
  <si>
    <t>T13 Up Res</t>
  </si>
  <si>
    <t>T14 Up Res</t>
  </si>
  <si>
    <t>T15 Up Res</t>
  </si>
  <si>
    <t>T16 Up Res</t>
  </si>
  <si>
    <t>Round 1</t>
  </si>
  <si>
    <t>Round 4</t>
  </si>
  <si>
    <t>Round 5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</si>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</sst>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3"/>
      <color theme="1"/>
      <name val="Arial"/>
      <family val="2"/>
    </font>
    <font>
      <sz val="12"/>
      <color theme="4" tint="-0.249977111117893"/>
      <name val="Calibri"/>
      <family val="2"/>
      <scheme val="minor"/>
    </font>
    <font>
      <sz val="12"/>
      <color rgb="FF000000"/>
      <name val="Helv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 tint="-0.14999847407452621"/>
      </patternFill>
    </fill>
    <fill>
      <patternFill patternType="solid">
        <fgColor theme="1" tint="0.499984740745262"/>
        <bgColor theme="0" tint="-0.1499984740745262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Fill="1" applyBorder="1"/>
    <xf numFmtId="0" fontId="0" fillId="0" borderId="11" xfId="0" applyFill="1" applyBorder="1"/>
    <xf numFmtId="0" fontId="0" fillId="0" borderId="9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24" xfId="0" applyFont="1" applyBorder="1"/>
    <xf numFmtId="0" fontId="0" fillId="2" borderId="22" xfId="0" applyFont="1" applyFill="1" applyBorder="1"/>
    <xf numFmtId="0" fontId="0" fillId="0" borderId="22" xfId="0" applyFont="1" applyBorder="1"/>
    <xf numFmtId="0" fontId="0" fillId="3" borderId="22" xfId="0" applyFont="1" applyFill="1" applyBorder="1"/>
    <xf numFmtId="0" fontId="0" fillId="4" borderId="22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22" xfId="0" applyFont="1" applyBorder="1"/>
    <xf numFmtId="0" fontId="2" fillId="0" borderId="22" xfId="0" applyFont="1" applyBorder="1"/>
    <xf numFmtId="0" fontId="5" fillId="2" borderId="22" xfId="0" applyFont="1" applyFill="1" applyBorder="1"/>
    <xf numFmtId="0" fontId="2" fillId="5" borderId="22" xfId="0" applyFont="1" applyFill="1" applyBorder="1"/>
    <xf numFmtId="0" fontId="2" fillId="6" borderId="22" xfId="0" applyFont="1" applyFill="1" applyBorder="1"/>
    <xf numFmtId="0" fontId="0" fillId="0" borderId="16" xfId="0" applyFill="1" applyBorder="1"/>
    <xf numFmtId="0" fontId="2" fillId="0" borderId="12" xfId="0" applyFont="1" applyFill="1" applyBorder="1"/>
    <xf numFmtId="0" fontId="0" fillId="0" borderId="18" xfId="0" applyFill="1" applyBorder="1"/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Border="1" applyAlignment="1"/>
    <xf numFmtId="0" fontId="0" fillId="0" borderId="22" xfId="0" applyBorder="1"/>
    <xf numFmtId="0" fontId="2" fillId="0" borderId="25" xfId="0" applyFont="1" applyFill="1" applyBorder="1"/>
    <xf numFmtId="0" fontId="0" fillId="7" borderId="0" xfId="0" applyFill="1"/>
    <xf numFmtId="0" fontId="0" fillId="8" borderId="13" xfId="0" applyFill="1" applyBorder="1"/>
    <xf numFmtId="0" fontId="0" fillId="9" borderId="12" xfId="0" applyFill="1" applyBorder="1"/>
    <xf numFmtId="0" fontId="0" fillId="10" borderId="12" xfId="0" applyFill="1" applyBorder="1"/>
    <xf numFmtId="0" fontId="0" fillId="11" borderId="12" xfId="0" applyFill="1" applyBorder="1"/>
    <xf numFmtId="0" fontId="0" fillId="12" borderId="12" xfId="0" applyFill="1" applyBorder="1"/>
    <xf numFmtId="0" fontId="0" fillId="13" borderId="12" xfId="0" applyFill="1" applyBorder="1"/>
    <xf numFmtId="0" fontId="0" fillId="14" borderId="12" xfId="0" applyFill="1" applyBorder="1"/>
    <xf numFmtId="0" fontId="0" fillId="15" borderId="12" xfId="0" applyFill="1" applyBorder="1"/>
    <xf numFmtId="0" fontId="0" fillId="8" borderId="12" xfId="0" applyFill="1" applyBorder="1"/>
    <xf numFmtId="0" fontId="0" fillId="16" borderId="11" xfId="0" applyFill="1" applyBorder="1"/>
    <xf numFmtId="0" fontId="0" fillId="16" borderId="0" xfId="0" applyFill="1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13902260193"/>
          <c:y val="0.0433430332078055"/>
          <c:w val="0.895919072615923"/>
          <c:h val="0.830100612423447"/>
        </c:manualLayout>
      </c:layout>
      <c:lineChart>
        <c:grouping val="standard"/>
        <c:varyColors val="0"/>
        <c:ser>
          <c:idx val="10"/>
          <c:order val="0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'Copy Values'!$B$7:$B$13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'Copy Values'!$G$7:$G$13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4C-44D8-9B81-CF2D603E2B34}"/>
            </c:ext>
          </c:extLst>
        </c:ser>
        <c:ser>
          <c:idx val="11"/>
          <c:order val="1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Values'!$G$7:$G$13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4C-44D8-9B81-CF2D603E2B34}"/>
            </c:ext>
          </c:extLst>
        </c:ser>
        <c:ser>
          <c:idx val="12"/>
          <c:order val="2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4C-44D8-9B81-CF2D603E2B34}"/>
            </c:ext>
          </c:extLst>
        </c:ser>
        <c:ser>
          <c:idx val="13"/>
          <c:order val="3"/>
          <c:tx>
            <c:strRef>
              <c:f>'Copy Values'!$A$55</c:f>
              <c:strCache>
                <c:ptCount val="1"/>
                <c:pt idx="0">
                  <c:v>T1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Values'!$A$56:$A$62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4C-44D8-9B81-CF2D603E2B34}"/>
            </c:ext>
          </c:extLst>
        </c:ser>
        <c:ser>
          <c:idx val="14"/>
          <c:order val="4"/>
          <c:tx>
            <c:strRef>
              <c:f>'Copy Values'!$B$55</c:f>
              <c:strCache>
                <c:ptCount val="1"/>
                <c:pt idx="0">
                  <c:v>T1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Values'!$B$56:$B$62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64C-44D8-9B81-CF2D603E2B34}"/>
            </c:ext>
          </c:extLst>
        </c:ser>
        <c:ser>
          <c:idx val="15"/>
          <c:order val="5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'Copy Values'!$B$7:$B$13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'Copy Values'!$G$7:$G$13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64C-44D8-9B81-CF2D603E2B34}"/>
            </c:ext>
          </c:extLst>
        </c:ser>
        <c:ser>
          <c:idx val="16"/>
          <c:order val="6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Values'!$G$7:$G$13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64C-44D8-9B81-CF2D603E2B34}"/>
            </c:ext>
          </c:extLst>
        </c:ser>
        <c:ser>
          <c:idx val="17"/>
          <c:order val="7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64C-44D8-9B81-CF2D603E2B34}"/>
            </c:ext>
          </c:extLst>
        </c:ser>
        <c:ser>
          <c:idx val="18"/>
          <c:order val="8"/>
          <c:tx>
            <c:strRef>
              <c:f>'Copy Values'!$A$55</c:f>
              <c:strCache>
                <c:ptCount val="1"/>
                <c:pt idx="0">
                  <c:v>T1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Values'!$A$56:$A$62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64C-44D8-9B81-CF2D603E2B34}"/>
            </c:ext>
          </c:extLst>
        </c:ser>
        <c:ser>
          <c:idx val="19"/>
          <c:order val="9"/>
          <c:tx>
            <c:strRef>
              <c:f>'Copy Values'!$B$55</c:f>
              <c:strCache>
                <c:ptCount val="1"/>
                <c:pt idx="0">
                  <c:v>T1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Values'!$B$56:$B$62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64C-44D8-9B81-CF2D603E2B34}"/>
            </c:ext>
          </c:extLst>
        </c:ser>
        <c:ser>
          <c:idx val="5"/>
          <c:order val="10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4EE257"/>
              </a:solidFill>
              <a:prstDash val="solid"/>
            </a:ln>
          </c:spPr>
          <c:marker>
            <c:symbol val="none"/>
          </c:marker>
          <c:cat>
            <c:numRef>
              <c:f>'Copy Values'!$B$7:$B$13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'Copy Values'!$G$7:$G$13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64C-44D8-9B81-CF2D603E2B34}"/>
            </c:ext>
          </c:extLst>
        </c:ser>
        <c:ser>
          <c:idx val="6"/>
          <c:order val="11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Values'!$G$7:$G$13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64C-44D8-9B81-CF2D603E2B34}"/>
            </c:ext>
          </c:extLst>
        </c:ser>
        <c:ser>
          <c:idx val="7"/>
          <c:order val="12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64C-44D8-9B81-CF2D603E2B34}"/>
            </c:ext>
          </c:extLst>
        </c:ser>
        <c:ser>
          <c:idx val="8"/>
          <c:order val="13"/>
          <c:tx>
            <c:strRef>
              <c:f>'Copy Values'!$A$55</c:f>
              <c:strCache>
                <c:ptCount val="1"/>
                <c:pt idx="0">
                  <c:v>T1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Values'!$A$56:$A$62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64C-44D8-9B81-CF2D603E2B34}"/>
            </c:ext>
          </c:extLst>
        </c:ser>
        <c:ser>
          <c:idx val="9"/>
          <c:order val="14"/>
          <c:tx>
            <c:strRef>
              <c:f>'Copy Values'!$B$55</c:f>
              <c:strCache>
                <c:ptCount val="1"/>
                <c:pt idx="0">
                  <c:v>T1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Values'!$B$56:$B$62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64C-44D8-9B81-CF2D603E2B34}"/>
            </c:ext>
          </c:extLst>
        </c:ser>
        <c:ser>
          <c:idx val="4"/>
          <c:order val="15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'Copy Values'!$B$7:$B$13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'Copy Values'!$G$7:$G$13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64C-44D8-9B81-CF2D603E2B34}"/>
            </c:ext>
          </c:extLst>
        </c:ser>
        <c:ser>
          <c:idx val="0"/>
          <c:order val="16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Values'!$G$7:$G$13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64C-44D8-9B81-CF2D603E2B34}"/>
            </c:ext>
          </c:extLst>
        </c:ser>
        <c:ser>
          <c:idx val="1"/>
          <c:order val="17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64C-44D8-9B81-CF2D603E2B34}"/>
            </c:ext>
          </c:extLst>
        </c:ser>
        <c:ser>
          <c:idx val="2"/>
          <c:order val="18"/>
          <c:tx>
            <c:strRef>
              <c:f>'Copy Values'!$A$55</c:f>
              <c:strCache>
                <c:ptCount val="1"/>
                <c:pt idx="0">
                  <c:v>T1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Values'!$A$56:$A$62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64C-44D8-9B81-CF2D603E2B34}"/>
            </c:ext>
          </c:extLst>
        </c:ser>
        <c:ser>
          <c:idx val="3"/>
          <c:order val="19"/>
          <c:tx>
            <c:strRef>
              <c:f>'Copy Values'!$B$55</c:f>
              <c:strCache>
                <c:ptCount val="1"/>
                <c:pt idx="0">
                  <c:v>T1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Values'!$B$56:$B$62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64C-44D8-9B81-CF2D603E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248712"/>
        <c:axId val="2064905560"/>
      </c:lineChart>
      <c:catAx>
        <c:axId val="206824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4905560"/>
        <c:crosses val="autoZero"/>
        <c:auto val="1"/>
        <c:lblAlgn val="ctr"/>
        <c:lblOffset val="100"/>
        <c:noMultiLvlLbl val="0"/>
      </c:catAx>
      <c:valAx>
        <c:axId val="2064905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8248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 orientation="portrait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AD-4E3F-A2C6-0D24F3C6124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Values'!$N$21:$N$27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D-4E3F-A2C6-0D24F3C61241}"/>
            </c:ext>
          </c:extLst>
        </c:ser>
        <c:ser>
          <c:idx val="2"/>
          <c:order val="2"/>
          <c:tx>
            <c:strRef>
              <c:f>'Copy Values'!$V$55</c:f>
              <c:strCache>
                <c:ptCount val="1"/>
                <c:pt idx="0">
                  <c:v>T8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Values'!$V$56:$V$62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AD-4E3F-A2C6-0D24F3C61241}"/>
            </c:ext>
          </c:extLst>
        </c:ser>
        <c:ser>
          <c:idx val="3"/>
          <c:order val="3"/>
          <c:tx>
            <c:strRef>
              <c:f>'Copy Values'!$W$55</c:f>
              <c:strCache>
                <c:ptCount val="1"/>
                <c:pt idx="0">
                  <c:v>T8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Values'!$W$56:$W$62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AD-4E3F-A2C6-0D24F3C6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45448"/>
        <c:axId val="2082225752"/>
      </c:lineChart>
      <c:catAx>
        <c:axId val="208224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225752"/>
        <c:crosses val="autoZero"/>
        <c:auto val="1"/>
        <c:lblAlgn val="ctr"/>
        <c:lblOffset val="100"/>
        <c:noMultiLvlLbl val="0"/>
      </c:catAx>
      <c:valAx>
        <c:axId val="2082225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245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AD-4E3F-A2C6-0D24F3C6124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Values'!$N$21:$N$27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D-4E3F-A2C6-0D24F3C61241}"/>
            </c:ext>
          </c:extLst>
        </c:ser>
        <c:ser>
          <c:idx val="2"/>
          <c:order val="2"/>
          <c:tx>
            <c:strRef>
              <c:f>'Copy Values'!$V$55</c:f>
              <c:strCache>
                <c:ptCount val="1"/>
                <c:pt idx="0">
                  <c:v>T8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Values'!$V$56:$V$62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AD-4E3F-A2C6-0D24F3C61241}"/>
            </c:ext>
          </c:extLst>
        </c:ser>
        <c:ser>
          <c:idx val="3"/>
          <c:order val="3"/>
          <c:tx>
            <c:strRef>
              <c:f>'Copy Values'!$W$55</c:f>
              <c:strCache>
                <c:ptCount val="1"/>
                <c:pt idx="0">
                  <c:v>T8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Values'!$W$56:$W$62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AD-4E3F-A2C6-0D24F3C6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194408"/>
        <c:axId val="2082197864"/>
      </c:lineChart>
      <c:catAx>
        <c:axId val="208219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197864"/>
        <c:crosses val="autoZero"/>
        <c:auto val="1"/>
        <c:lblAlgn val="ctr"/>
        <c:lblOffset val="100"/>
        <c:noMultiLvlLbl val="0"/>
      </c:catAx>
      <c:valAx>
        <c:axId val="2082197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194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AD-4E3F-A2C6-0D24F3C6124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Values'!$N$21:$N$27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D-4E3F-A2C6-0D24F3C61241}"/>
            </c:ext>
          </c:extLst>
        </c:ser>
        <c:ser>
          <c:idx val="2"/>
          <c:order val="2"/>
          <c:tx>
            <c:strRef>
              <c:f>'Copy Values'!$V$55</c:f>
              <c:strCache>
                <c:ptCount val="1"/>
                <c:pt idx="0">
                  <c:v>T8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Values'!$V$56:$V$62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AD-4E3F-A2C6-0D24F3C61241}"/>
            </c:ext>
          </c:extLst>
        </c:ser>
        <c:ser>
          <c:idx val="3"/>
          <c:order val="3"/>
          <c:tx>
            <c:strRef>
              <c:f>'Copy Values'!$W$55</c:f>
              <c:strCache>
                <c:ptCount val="1"/>
                <c:pt idx="0">
                  <c:v>T8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Values'!$W$56:$W$62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AD-4E3F-A2C6-0D24F3C6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141656"/>
        <c:axId val="2082145112"/>
      </c:lineChart>
      <c:catAx>
        <c:axId val="208214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145112"/>
        <c:crosses val="autoZero"/>
        <c:auto val="1"/>
        <c:lblAlgn val="ctr"/>
        <c:lblOffset val="100"/>
        <c:noMultiLvlLbl val="0"/>
      </c:catAx>
      <c:valAx>
        <c:axId val="2082145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141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AD-4E3F-A2C6-0D24F3C6124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Values'!$N$21:$N$27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D-4E3F-A2C6-0D24F3C61241}"/>
            </c:ext>
          </c:extLst>
        </c:ser>
        <c:ser>
          <c:idx val="2"/>
          <c:order val="2"/>
          <c:tx>
            <c:strRef>
              <c:f>'Copy Values'!$V$55</c:f>
              <c:strCache>
                <c:ptCount val="1"/>
                <c:pt idx="0">
                  <c:v>T8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Values'!$V$56:$V$62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AD-4E3F-A2C6-0D24F3C61241}"/>
            </c:ext>
          </c:extLst>
        </c:ser>
        <c:ser>
          <c:idx val="3"/>
          <c:order val="3"/>
          <c:tx>
            <c:strRef>
              <c:f>'Copy Values'!$W$55</c:f>
              <c:strCache>
                <c:ptCount val="1"/>
                <c:pt idx="0">
                  <c:v>T8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Values'!$W$56:$W$62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AD-4E3F-A2C6-0D24F3C6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900632"/>
        <c:axId val="2081903992"/>
      </c:lineChart>
      <c:catAx>
        <c:axId val="20819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903992"/>
        <c:crosses val="autoZero"/>
        <c:auto val="1"/>
        <c:lblAlgn val="ctr"/>
        <c:lblOffset val="100"/>
        <c:noMultiLvlLbl val="0"/>
      </c:catAx>
      <c:valAx>
        <c:axId val="2081903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900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AD-4E3F-A2C6-0D24F3C6124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Values'!$N$21:$N$27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D-4E3F-A2C6-0D24F3C61241}"/>
            </c:ext>
          </c:extLst>
        </c:ser>
        <c:ser>
          <c:idx val="2"/>
          <c:order val="2"/>
          <c:tx>
            <c:strRef>
              <c:f>'Copy Values'!$V$55</c:f>
              <c:strCache>
                <c:ptCount val="1"/>
                <c:pt idx="0">
                  <c:v>T8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Values'!$V$56:$V$62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AD-4E3F-A2C6-0D24F3C61241}"/>
            </c:ext>
          </c:extLst>
        </c:ser>
        <c:ser>
          <c:idx val="3"/>
          <c:order val="3"/>
          <c:tx>
            <c:strRef>
              <c:f>'Copy Values'!$W$55</c:f>
              <c:strCache>
                <c:ptCount val="1"/>
                <c:pt idx="0">
                  <c:v>T8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Values'!$W$56:$W$62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AD-4E3F-A2C6-0D24F3C6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67256"/>
        <c:axId val="2082070712"/>
      </c:lineChart>
      <c:catAx>
        <c:axId val="208206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070712"/>
        <c:crosses val="autoZero"/>
        <c:auto val="1"/>
        <c:lblAlgn val="ctr"/>
        <c:lblOffset val="100"/>
        <c:noMultiLvlLbl val="0"/>
      </c:catAx>
      <c:valAx>
        <c:axId val="2082070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067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AD-4E3F-A2C6-0D24F3C6124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Values'!$N$21:$N$27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D-4E3F-A2C6-0D24F3C61241}"/>
            </c:ext>
          </c:extLst>
        </c:ser>
        <c:ser>
          <c:idx val="2"/>
          <c:order val="2"/>
          <c:tx>
            <c:strRef>
              <c:f>'Copy Values'!$V$55</c:f>
              <c:strCache>
                <c:ptCount val="1"/>
                <c:pt idx="0">
                  <c:v>T8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Values'!$V$56:$V$62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AD-4E3F-A2C6-0D24F3C61241}"/>
            </c:ext>
          </c:extLst>
        </c:ser>
        <c:ser>
          <c:idx val="3"/>
          <c:order val="3"/>
          <c:tx>
            <c:strRef>
              <c:f>'Copy Values'!$W$55</c:f>
              <c:strCache>
                <c:ptCount val="1"/>
                <c:pt idx="0">
                  <c:v>T8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Values'!$W$56:$W$62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AD-4E3F-A2C6-0D24F3C6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26296"/>
        <c:axId val="2082029752"/>
      </c:lineChart>
      <c:catAx>
        <c:axId val="208202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029752"/>
        <c:crosses val="autoZero"/>
        <c:auto val="1"/>
        <c:lblAlgn val="ctr"/>
        <c:lblOffset val="100"/>
        <c:noMultiLvlLbl val="0"/>
      </c:catAx>
      <c:valAx>
        <c:axId val="2082029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026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AD-4E3F-A2C6-0D24F3C6124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Values'!$N$21:$N$27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D-4E3F-A2C6-0D24F3C61241}"/>
            </c:ext>
          </c:extLst>
        </c:ser>
        <c:ser>
          <c:idx val="2"/>
          <c:order val="2"/>
          <c:tx>
            <c:strRef>
              <c:f>'Copy Values'!$V$55</c:f>
              <c:strCache>
                <c:ptCount val="1"/>
                <c:pt idx="0">
                  <c:v>T8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Values'!$V$56:$V$62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AD-4E3F-A2C6-0D24F3C61241}"/>
            </c:ext>
          </c:extLst>
        </c:ser>
        <c:ser>
          <c:idx val="3"/>
          <c:order val="3"/>
          <c:tx>
            <c:strRef>
              <c:f>'Copy Values'!$W$55</c:f>
              <c:strCache>
                <c:ptCount val="1"/>
                <c:pt idx="0">
                  <c:v>T8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Values'!$W$56:$W$62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AD-4E3F-A2C6-0D24F3C6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961864"/>
        <c:axId val="2081965320"/>
      </c:lineChart>
      <c:catAx>
        <c:axId val="208196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965320"/>
        <c:crosses val="autoZero"/>
        <c:auto val="1"/>
        <c:lblAlgn val="ctr"/>
        <c:lblOffset val="100"/>
        <c:noMultiLvlLbl val="0"/>
      </c:catAx>
      <c:valAx>
        <c:axId val="20819653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961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86364829396326"/>
          <c:y val="0.0648148148148148"/>
          <c:w val="0.90858573928259"/>
          <c:h val="0.830100612423447"/>
        </c:manualLayout>
      </c:layout>
      <c:lineChart>
        <c:grouping val="standard"/>
        <c:varyColors val="0"/>
        <c:ser>
          <c:idx val="0"/>
          <c:order val="0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Values'!$N$7:$N$13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06-49B1-B8AA-93B71825923E}"/>
            </c:ext>
          </c:extLst>
        </c:ser>
        <c:ser>
          <c:idx val="1"/>
          <c:order val="1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06-49B1-B8AA-93B71825923E}"/>
            </c:ext>
          </c:extLst>
        </c:ser>
        <c:ser>
          <c:idx val="2"/>
          <c:order val="2"/>
          <c:tx>
            <c:strRef>
              <c:f>'Copy Values'!$D$55</c:f>
              <c:strCache>
                <c:ptCount val="1"/>
                <c:pt idx="0">
                  <c:v>T2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Values'!$D$56:$D$62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06-49B1-B8AA-93B71825923E}"/>
            </c:ext>
          </c:extLst>
        </c:ser>
        <c:ser>
          <c:idx val="3"/>
          <c:order val="3"/>
          <c:tx>
            <c:strRef>
              <c:f>'Copy Values'!$E$55</c:f>
              <c:strCache>
                <c:ptCount val="1"/>
                <c:pt idx="0">
                  <c:v>T2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Values'!$E$56:$E$62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06-49B1-B8AA-93B718259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557272"/>
        <c:axId val="2063714456"/>
      </c:lineChart>
      <c:catAx>
        <c:axId val="206855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3714456"/>
        <c:crosses val="autoZero"/>
        <c:auto val="1"/>
        <c:lblAlgn val="ctr"/>
        <c:lblOffset val="100"/>
        <c:noMultiLvlLbl val="0"/>
      </c:catAx>
      <c:valAx>
        <c:axId val="20637144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8557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'Copy Values'!$U$6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'Copy Values'!$U$7:$U$13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31-4F05-9D4E-37FC9444A53E}"/>
            </c:ext>
          </c:extLst>
        </c:ser>
        <c:ser>
          <c:idx val="5"/>
          <c:order val="1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4EE257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31-4F05-9D4E-37FC9444A53E}"/>
            </c:ext>
          </c:extLst>
        </c:ser>
        <c:ser>
          <c:idx val="6"/>
          <c:order val="2"/>
          <c:tx>
            <c:strRef>
              <c:f>'Copy Values'!$G$55</c:f>
              <c:strCache>
                <c:ptCount val="1"/>
                <c:pt idx="0">
                  <c:v>T3 Up Res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lgDash"/>
            </a:ln>
          </c:spPr>
          <c:marker>
            <c:symbol val="none"/>
          </c:marker>
          <c:val>
            <c:numRef>
              <c:f>'Copy Values'!$G$56:$G$62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31-4F05-9D4E-37FC9444A53E}"/>
            </c:ext>
          </c:extLst>
        </c:ser>
        <c:ser>
          <c:idx val="7"/>
          <c:order val="3"/>
          <c:tx>
            <c:strRef>
              <c:f>'Copy Values'!$H$55</c:f>
              <c:strCache>
                <c:ptCount val="1"/>
                <c:pt idx="0">
                  <c:v>T3 Dn Res</c:v>
                </c:pt>
              </c:strCache>
            </c:strRef>
          </c:tx>
          <c:spPr>
            <a:ln w="25400">
              <a:solidFill>
                <a:srgbClr val="CCFFCC"/>
              </a:solidFill>
              <a:prstDash val="lgDash"/>
            </a:ln>
          </c:spPr>
          <c:marker>
            <c:symbol val="none"/>
          </c:marker>
          <c:val>
            <c:numRef>
              <c:f>'Copy Values'!$H$56:$H$62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31-4F05-9D4E-37FC9444A53E}"/>
            </c:ext>
          </c:extLst>
        </c:ser>
        <c:ser>
          <c:idx val="0"/>
          <c:order val="4"/>
          <c:tx>
            <c:strRef>
              <c:f>'Copy Values'!$U$6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Values'!$U$7:$U$13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231-4F05-9D4E-37FC9444A53E}"/>
            </c:ext>
          </c:extLst>
        </c:ser>
        <c:ser>
          <c:idx val="1"/>
          <c:order val="5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231-4F05-9D4E-37FC9444A53E}"/>
            </c:ext>
          </c:extLst>
        </c:ser>
        <c:ser>
          <c:idx val="2"/>
          <c:order val="6"/>
          <c:tx>
            <c:strRef>
              <c:f>'Copy Values'!$G$55</c:f>
              <c:strCache>
                <c:ptCount val="1"/>
                <c:pt idx="0">
                  <c:v>T3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Values'!$G$56:$G$62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231-4F05-9D4E-37FC9444A53E}"/>
            </c:ext>
          </c:extLst>
        </c:ser>
        <c:ser>
          <c:idx val="3"/>
          <c:order val="7"/>
          <c:tx>
            <c:strRef>
              <c:f>'Copy Values'!$H$55</c:f>
              <c:strCache>
                <c:ptCount val="1"/>
                <c:pt idx="0">
                  <c:v>T3 Dn Res</c:v>
                </c:pt>
              </c:strCache>
            </c:strRef>
          </c:tx>
          <c:spPr>
            <a:ln w="25400">
              <a:solidFill>
                <a:srgbClr val="A2BD90"/>
              </a:solidFill>
              <a:prstDash val="lgDash"/>
            </a:ln>
          </c:spPr>
          <c:marker>
            <c:symbol val="none"/>
          </c:marker>
          <c:val>
            <c:numRef>
              <c:f>'Copy Values'!$H$56:$H$62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231-4F05-9D4E-37FC9444A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491880"/>
        <c:axId val="2081495272"/>
      </c:lineChart>
      <c:catAx>
        <c:axId val="208149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495272"/>
        <c:crosses val="autoZero"/>
        <c:auto val="1"/>
        <c:lblAlgn val="ctr"/>
        <c:lblOffset val="100"/>
        <c:noMultiLvlLbl val="0"/>
      </c:catAx>
      <c:valAx>
        <c:axId val="20814952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491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6B-4FBD-90BD-74E639981C05}"/>
            </c:ext>
          </c:extLst>
        </c:ser>
        <c:ser>
          <c:idx val="1"/>
          <c:order val="1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Values'!$G$14:$G$20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B-4FBD-90BD-74E639981C05}"/>
            </c:ext>
          </c:extLst>
        </c:ser>
        <c:ser>
          <c:idx val="2"/>
          <c:order val="2"/>
          <c:tx>
            <c:strRef>
              <c:f>'Copy Values'!$J$55</c:f>
              <c:strCache>
                <c:ptCount val="1"/>
                <c:pt idx="0">
                  <c:v>T4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Values'!$J$56:$J$62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6B-4FBD-90BD-74E639981C05}"/>
            </c:ext>
          </c:extLst>
        </c:ser>
        <c:ser>
          <c:idx val="3"/>
          <c:order val="3"/>
          <c:tx>
            <c:strRef>
              <c:f>'Copy Values'!$K$55</c:f>
              <c:strCache>
                <c:ptCount val="1"/>
                <c:pt idx="0">
                  <c:v>T4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Values'!$K$56:$K$62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6B-4FBD-90BD-74E639981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42168"/>
        <c:axId val="2081545624"/>
      </c:lineChart>
      <c:catAx>
        <c:axId val="208154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5624"/>
        <c:crosses val="autoZero"/>
        <c:auto val="1"/>
        <c:lblAlgn val="ctr"/>
        <c:lblOffset val="100"/>
        <c:noMultiLvlLbl val="0"/>
      </c:catAx>
      <c:valAx>
        <c:axId val="2081545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2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70-4379-9F09-A332F7A2920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Values'!$N$14:$N$20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70-4379-9F09-A332F7A29201}"/>
            </c:ext>
          </c:extLst>
        </c:ser>
        <c:ser>
          <c:idx val="2"/>
          <c:order val="2"/>
          <c:tx>
            <c:strRef>
              <c:f>'Copy Values'!$M$55</c:f>
              <c:strCache>
                <c:ptCount val="1"/>
                <c:pt idx="0">
                  <c:v>T5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Values'!$M$56:$M$62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70-4379-9F09-A332F7A29201}"/>
            </c:ext>
          </c:extLst>
        </c:ser>
        <c:ser>
          <c:idx val="3"/>
          <c:order val="3"/>
          <c:tx>
            <c:strRef>
              <c:f>'Copy Values'!$N$55</c:f>
              <c:strCache>
                <c:ptCount val="1"/>
                <c:pt idx="0">
                  <c:v>T5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Values'!$N$56:$N$62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70-4379-9F09-A332F7A29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436904"/>
        <c:axId val="2082440184"/>
      </c:lineChart>
      <c:catAx>
        <c:axId val="208243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40184"/>
        <c:crosses val="autoZero"/>
        <c:auto val="1"/>
        <c:lblAlgn val="ctr"/>
        <c:lblOffset val="100"/>
        <c:noMultiLvlLbl val="0"/>
      </c:catAx>
      <c:valAx>
        <c:axId val="2082440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36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D6-41E0-AA54-F3B0EFC71B6F}"/>
            </c:ext>
          </c:extLst>
        </c:ser>
        <c:ser>
          <c:idx val="1"/>
          <c:order val="1"/>
          <c:tx>
            <c:strRef>
              <c:f>'Copy Values'!$U$6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Values'!$U$14:$U$20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D6-41E0-AA54-F3B0EFC71B6F}"/>
            </c:ext>
          </c:extLst>
        </c:ser>
        <c:ser>
          <c:idx val="2"/>
          <c:order val="2"/>
          <c:tx>
            <c:strRef>
              <c:f>'Copy Values'!$P$55</c:f>
              <c:strCache>
                <c:ptCount val="1"/>
                <c:pt idx="0">
                  <c:v>T6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Values'!$P$56:$P$62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D6-41E0-AA54-F3B0EFC71B6F}"/>
            </c:ext>
          </c:extLst>
        </c:ser>
        <c:ser>
          <c:idx val="3"/>
          <c:order val="3"/>
          <c:tx>
            <c:strRef>
              <c:f>'Copy Values'!$Q$55</c:f>
              <c:strCache>
                <c:ptCount val="1"/>
                <c:pt idx="0">
                  <c:v>T6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Values'!$Q$56:$Q$62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0D6-41E0-AA54-F3B0EFC71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410312"/>
        <c:axId val="2082413768"/>
      </c:lineChart>
      <c:catAx>
        <c:axId val="208241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13768"/>
        <c:crosses val="autoZero"/>
        <c:auto val="1"/>
        <c:lblAlgn val="ctr"/>
        <c:lblOffset val="100"/>
        <c:noMultiLvlLbl val="0"/>
      </c:catAx>
      <c:valAx>
        <c:axId val="2082413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10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3E-473C-AD8B-A553795728A3}"/>
            </c:ext>
          </c:extLst>
        </c:ser>
        <c:ser>
          <c:idx val="1"/>
          <c:order val="1"/>
          <c:tx>
            <c:strRef>
              <c:f>'Copy Values'!$G$6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Values'!$G$21:$G$27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3E-473C-AD8B-A553795728A3}"/>
            </c:ext>
          </c:extLst>
        </c:ser>
        <c:ser>
          <c:idx val="2"/>
          <c:order val="2"/>
          <c:tx>
            <c:strRef>
              <c:f>'Copy Values'!$S$55</c:f>
              <c:strCache>
                <c:ptCount val="1"/>
                <c:pt idx="0">
                  <c:v>T7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Values'!$S$56:$S$62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3E-473C-AD8B-A553795728A3}"/>
            </c:ext>
          </c:extLst>
        </c:ser>
        <c:ser>
          <c:idx val="3"/>
          <c:order val="3"/>
          <c:tx>
            <c:v>''Copy Values'!$N$46</c:v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Values'!$T$56:$T$62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3E-473C-AD8B-A5537957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62904"/>
        <c:axId val="2082366360"/>
      </c:lineChart>
      <c:catAx>
        <c:axId val="208236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366360"/>
        <c:crosses val="autoZero"/>
        <c:auto val="1"/>
        <c:lblAlgn val="ctr"/>
        <c:lblOffset val="100"/>
        <c:noMultiLvlLbl val="0"/>
      </c:catAx>
      <c:valAx>
        <c:axId val="2082366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362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AD-4E3F-A2C6-0D24F3C6124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Values'!$N$21:$N$27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D-4E3F-A2C6-0D24F3C61241}"/>
            </c:ext>
          </c:extLst>
        </c:ser>
        <c:ser>
          <c:idx val="2"/>
          <c:order val="2"/>
          <c:tx>
            <c:strRef>
              <c:f>'Copy Values'!$V$55</c:f>
              <c:strCache>
                <c:ptCount val="1"/>
                <c:pt idx="0">
                  <c:v>T8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Values'!$V$56:$V$62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AD-4E3F-A2C6-0D24F3C61241}"/>
            </c:ext>
          </c:extLst>
        </c:ser>
        <c:ser>
          <c:idx val="3"/>
          <c:order val="3"/>
          <c:tx>
            <c:strRef>
              <c:f>'Copy Values'!$W$55</c:f>
              <c:strCache>
                <c:ptCount val="1"/>
                <c:pt idx="0">
                  <c:v>T8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Values'!$W$56:$W$62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AD-4E3F-A2C6-0D24F3C6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23064"/>
        <c:axId val="2082326520"/>
      </c:lineChart>
      <c:catAx>
        <c:axId val="20823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326520"/>
        <c:crosses val="autoZero"/>
        <c:auto val="1"/>
        <c:lblAlgn val="ctr"/>
        <c:lblOffset val="100"/>
        <c:noMultiLvlLbl val="0"/>
      </c:catAx>
      <c:valAx>
        <c:axId val="2082326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323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'Copy Values'!$W$6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val>
            <c:numRef>
              <c:f>'Copy Values'!$W$7:$W$13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  <c:pt idx="5">
                  <c:v>2.0</c:v>
                </c:pt>
                <c:pt idx="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AD-4E3F-A2C6-0D24F3C61241}"/>
            </c:ext>
          </c:extLst>
        </c:ser>
        <c:ser>
          <c:idx val="1"/>
          <c:order val="1"/>
          <c:tx>
            <c:strRef>
              <c:f>'Copy Values'!$N$6</c:f>
              <c:strCache>
                <c:ptCount val="1"/>
                <c:pt idx="0">
                  <c:v> Supply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'Copy Values'!$N$21:$N$27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D-4E3F-A2C6-0D24F3C61241}"/>
            </c:ext>
          </c:extLst>
        </c:ser>
        <c:ser>
          <c:idx val="2"/>
          <c:order val="2"/>
          <c:tx>
            <c:strRef>
              <c:f>'Copy Values'!$V$55</c:f>
              <c:strCache>
                <c:ptCount val="1"/>
                <c:pt idx="0">
                  <c:v>T8 Up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Values'!$V$56:$V$62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AD-4E3F-A2C6-0D24F3C61241}"/>
            </c:ext>
          </c:extLst>
        </c:ser>
        <c:ser>
          <c:idx val="3"/>
          <c:order val="3"/>
          <c:tx>
            <c:strRef>
              <c:f>'Copy Values'!$W$55</c:f>
              <c:strCache>
                <c:ptCount val="1"/>
                <c:pt idx="0">
                  <c:v>T8 Dn Res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'Copy Values'!$W$56:$W$62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AD-4E3F-A2C6-0D24F3C6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73176"/>
        <c:axId val="2082276632"/>
      </c:lineChart>
      <c:catAx>
        <c:axId val="208227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276632"/>
        <c:crosses val="autoZero"/>
        <c:auto val="1"/>
        <c:lblAlgn val="ctr"/>
        <c:lblOffset val="100"/>
        <c:noMultiLvlLbl val="0"/>
      </c:catAx>
      <c:valAx>
        <c:axId val="2082276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273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49609</xdr:colOff>
      <xdr:row>6</xdr:row>
      <xdr:rowOff>0</xdr:rowOff>
    </xdr:from>
    <xdr:to>
      <xdr:col>5</xdr:col>
      <xdr:colOff>771525</xdr:colOff>
      <xdr:row>14</xdr:row>
      <xdr:rowOff>123825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39688</xdr:colOff>
      <xdr:row>5</xdr:row>
      <xdr:rowOff>178594</xdr:rowOff>
    </xdr:from>
    <xdr:to>
      <xdr:col>12</xdr:col>
      <xdr:colOff>762000</xdr:colOff>
      <xdr:row>14</xdr:row>
      <xdr:rowOff>152400</xdr:rowOff>
    </xdr:to>
    <xdr:graphicFrame macro="">
      <xdr:nvGraphicFramePr>
        <xdr:cNvPr id="11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25400</xdr:rowOff>
        </xdr:from>
        <xdr:to>
          <xdr:col>6</xdr:col>
          <xdr:colOff>825500</xdr:colOff>
          <xdr:row>2</xdr:row>
          <xdr:rowOff>203200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Generate Scenario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0</xdr:colOff>
          <xdr:row>3</xdr:row>
          <xdr:rowOff>12700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Reset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0</xdr:colOff>
      <xdr:row>4</xdr:row>
      <xdr:rowOff>190500</xdr:rowOff>
    </xdr:from>
    <xdr:to>
      <xdr:col>20</xdr:col>
      <xdr:colOff>47625</xdr:colOff>
      <xdr:row>15</xdr:row>
      <xdr:rowOff>38100</xdr:rowOff>
    </xdr:to>
    <xdr:graphicFrame macro="">
      <xdr:nvGraphicFramePr>
        <xdr:cNvPr id="112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26459</xdr:colOff>
      <xdr:row>17</xdr:row>
      <xdr:rowOff>0</xdr:rowOff>
    </xdr:from>
    <xdr:to>
      <xdr:col>5</xdr:col>
      <xdr:colOff>817034</xdr:colOff>
      <xdr:row>27</xdr:row>
      <xdr:rowOff>28575</xdr:rowOff>
    </xdr:to>
    <xdr:graphicFrame macro="">
      <xdr:nvGraphicFramePr>
        <xdr:cNvPr id="11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12</xdr:col>
      <xdr:colOff>762000</xdr:colOff>
      <xdr:row>26</xdr:row>
      <xdr:rowOff>171450</xdr:rowOff>
    </xdr:to>
    <xdr:graphicFrame macro="">
      <xdr:nvGraphicFramePr>
        <xdr:cNvPr id="11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20</xdr:col>
      <xdr:colOff>0</xdr:colOff>
      <xdr:row>27</xdr:row>
      <xdr:rowOff>28575</xdr:rowOff>
    </xdr:to>
    <xdr:graphicFrame macro="">
      <xdr:nvGraphicFramePr>
        <xdr:cNvPr id="11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5</xdr:col>
      <xdr:colOff>752475</xdr:colOff>
      <xdr:row>38</xdr:row>
      <xdr:rowOff>180975</xdr:rowOff>
    </xdr:to>
    <xdr:graphicFrame macro="">
      <xdr:nvGraphicFramePr>
        <xdr:cNvPr id="112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809625</xdr:colOff>
      <xdr:row>39</xdr:row>
      <xdr:rowOff>0</xdr:rowOff>
    </xdr:to>
    <xdr:graphicFrame macro="">
      <xdr:nvGraphicFramePr>
        <xdr:cNvPr id="112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825500</xdr:colOff>
          <xdr:row>0</xdr:row>
          <xdr:rowOff>0</xdr:rowOff>
        </xdr:from>
        <xdr:to>
          <xdr:col>10</xdr:col>
          <xdr:colOff>825500</xdr:colOff>
          <xdr:row>2</xdr:row>
          <xdr:rowOff>203200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Helv"/>
                  <a:ea typeface="Helv"/>
                  <a:cs typeface="Helv"/>
                </a:rPr>
                <a:t>Demand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0</xdr:colOff>
      <xdr:row>29</xdr:row>
      <xdr:rowOff>0</xdr:rowOff>
    </xdr:from>
    <xdr:to>
      <xdr:col>19</xdr:col>
      <xdr:colOff>809625</xdr:colOff>
      <xdr:row>39</xdr:row>
      <xdr:rowOff>0</xdr:rowOff>
    </xdr:to>
    <xdr:graphicFrame macro="">
      <xdr:nvGraphicFramePr>
        <xdr:cNvPr id="1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5</xdr:col>
      <xdr:colOff>809625</xdr:colOff>
      <xdr:row>51</xdr:row>
      <xdr:rowOff>0</xdr:rowOff>
    </xdr:to>
    <xdr:graphicFrame macro="">
      <xdr:nvGraphicFramePr>
        <xdr:cNvPr id="1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12</xdr:col>
      <xdr:colOff>809625</xdr:colOff>
      <xdr:row>51</xdr:row>
      <xdr:rowOff>0</xdr:rowOff>
    </xdr:to>
    <xdr:graphicFrame macro="">
      <xdr:nvGraphicFramePr>
        <xdr:cNvPr id="1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41</xdr:row>
      <xdr:rowOff>0</xdr:rowOff>
    </xdr:from>
    <xdr:to>
      <xdr:col>19</xdr:col>
      <xdr:colOff>809625</xdr:colOff>
      <xdr:row>51</xdr:row>
      <xdr:rowOff>0</xdr:rowOff>
    </xdr:to>
    <xdr:graphicFrame macro="">
      <xdr:nvGraphicFramePr>
        <xdr:cNvPr id="1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5</xdr:row>
      <xdr:rowOff>0</xdr:rowOff>
    </xdr:from>
    <xdr:to>
      <xdr:col>26</xdr:col>
      <xdr:colOff>809625</xdr:colOff>
      <xdr:row>15</xdr:row>
      <xdr:rowOff>0</xdr:rowOff>
    </xdr:to>
    <xdr:graphicFrame macro="">
      <xdr:nvGraphicFramePr>
        <xdr:cNvPr id="2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26</xdr:col>
      <xdr:colOff>809625</xdr:colOff>
      <xdr:row>27</xdr:row>
      <xdr:rowOff>0</xdr:rowOff>
    </xdr:to>
    <xdr:graphicFrame macro="">
      <xdr:nvGraphicFramePr>
        <xdr:cNvPr id="2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29</xdr:row>
      <xdr:rowOff>0</xdr:rowOff>
    </xdr:from>
    <xdr:to>
      <xdr:col>26</xdr:col>
      <xdr:colOff>809625</xdr:colOff>
      <xdr:row>39</xdr:row>
      <xdr:rowOff>0</xdr:rowOff>
    </xdr:to>
    <xdr:graphicFrame macro="">
      <xdr:nvGraphicFramePr>
        <xdr:cNvPr id="2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41</xdr:row>
      <xdr:rowOff>0</xdr:rowOff>
    </xdr:from>
    <xdr:to>
      <xdr:col>26</xdr:col>
      <xdr:colOff>809625</xdr:colOff>
      <xdr:row>51</xdr:row>
      <xdr:rowOff>0</xdr:rowOff>
    </xdr:to>
    <xdr:graphicFrame macro="">
      <xdr:nvGraphicFramePr>
        <xdr:cNvPr id="2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X70"/>
  <sheetViews>
    <sheetView workbookViewId="0">
      <selection activeCell="C4" sqref="C4"/>
    </sheetView>
  </sheetViews>
  <sheetFormatPr baseColWidth="10" defaultColWidth="8.83203125" defaultRowHeight="15" x14ac:dyDescent="0"/>
  <cols>
    <col min="1" max="2" width="11" customWidth="1"/>
    <col min="3" max="3" width="10.6640625" customWidth="1"/>
    <col min="4" max="4" width="8.5" customWidth="1"/>
    <col min="5" max="5" width="10.83203125" customWidth="1"/>
    <col min="6" max="7" width="9.6640625" customWidth="1"/>
    <col min="8" max="9" width="11" customWidth="1"/>
    <col min="10" max="10" width="6.83203125" customWidth="1"/>
    <col min="11" max="11" width="8.5" customWidth="1"/>
    <col min="12" max="12" width="10.83203125" customWidth="1"/>
    <col min="13" max="13" width="9.83203125" customWidth="1"/>
    <col min="14" max="14" width="9.6640625" customWidth="1"/>
    <col min="15" max="16" width="11.83203125" customWidth="1"/>
    <col min="17" max="17" width="6.5" customWidth="1"/>
    <col min="18" max="18" width="7.6640625" customWidth="1"/>
    <col min="19" max="19" width="10.83203125" customWidth="1"/>
    <col min="20" max="21" width="8.83203125" customWidth="1"/>
    <col min="22" max="256" width="11" customWidth="1"/>
  </cols>
  <sheetData>
    <row r="1" spans="1:23">
      <c r="A1" t="s">
        <v>0</v>
      </c>
      <c r="B1" t="s">
        <v>2</v>
      </c>
      <c r="C1" t="s">
        <v>3</v>
      </c>
      <c r="D1" t="s">
        <v>4</v>
      </c>
      <c r="E1" t="s">
        <v>18</v>
      </c>
    </row>
    <row r="2" spans="1:23">
      <c r="A2" t="s">
        <v>1</v>
      </c>
      <c r="B2">
        <v>2</v>
      </c>
      <c r="C2">
        <v>1.25</v>
      </c>
      <c r="D2">
        <v>20</v>
      </c>
      <c r="E2">
        <v>20</v>
      </c>
    </row>
    <row r="3" spans="1:23">
      <c r="A3" t="s">
        <v>5</v>
      </c>
      <c r="B3">
        <v>3</v>
      </c>
      <c r="C3">
        <v>0.75</v>
      </c>
      <c r="D3">
        <v>20</v>
      </c>
    </row>
    <row r="4" spans="1:23">
      <c r="A4" t="s">
        <v>6</v>
      </c>
      <c r="B4">
        <v>1</v>
      </c>
      <c r="C4">
        <v>0</v>
      </c>
      <c r="D4">
        <v>20</v>
      </c>
    </row>
    <row r="6" spans="1:23">
      <c r="A6" s="25" t="s">
        <v>7</v>
      </c>
      <c r="B6" s="25" t="s">
        <v>8</v>
      </c>
      <c r="C6" s="25" t="s">
        <v>9</v>
      </c>
      <c r="D6" s="25" t="s">
        <v>5</v>
      </c>
      <c r="E6" s="25" t="s">
        <v>6</v>
      </c>
      <c r="F6" s="25" t="s">
        <v>10</v>
      </c>
      <c r="G6" s="25" t="s">
        <v>29</v>
      </c>
      <c r="H6" s="25" t="s">
        <v>7</v>
      </c>
      <c r="I6" s="25" t="s">
        <v>8</v>
      </c>
      <c r="J6" s="25" t="s">
        <v>9</v>
      </c>
      <c r="K6" s="25" t="s">
        <v>5</v>
      </c>
      <c r="L6" s="25" t="s">
        <v>6</v>
      </c>
      <c r="M6" s="25" t="s">
        <v>10</v>
      </c>
      <c r="N6" s="25" t="s">
        <v>29</v>
      </c>
      <c r="O6" s="25" t="s">
        <v>7</v>
      </c>
      <c r="P6" s="25" t="s">
        <v>8</v>
      </c>
      <c r="Q6" s="25" t="s">
        <v>9</v>
      </c>
      <c r="R6" s="25" t="s">
        <v>5</v>
      </c>
      <c r="S6" s="25" t="s">
        <v>6</v>
      </c>
      <c r="T6" s="25" t="s">
        <v>10</v>
      </c>
      <c r="U6" s="31" t="s">
        <v>30</v>
      </c>
      <c r="W6" s="30" t="s">
        <v>28</v>
      </c>
    </row>
    <row r="7" spans="1:23" ht="17">
      <c r="A7" s="35">
        <v>1</v>
      </c>
      <c r="B7" s="26">
        <v>1</v>
      </c>
      <c r="C7" s="32">
        <v>0</v>
      </c>
      <c r="D7" s="32">
        <v>0</v>
      </c>
      <c r="E7" s="32">
        <v>0</v>
      </c>
      <c r="F7" s="32">
        <v>0</v>
      </c>
      <c r="G7" s="32">
        <f>SUM(C7:E7)</f>
        <v>0</v>
      </c>
      <c r="H7" s="35">
        <v>2</v>
      </c>
      <c r="I7" s="26">
        <v>1</v>
      </c>
      <c r="J7" s="32">
        <v>0</v>
      </c>
      <c r="K7" s="32">
        <v>0</v>
      </c>
      <c r="L7" s="32">
        <v>0</v>
      </c>
      <c r="M7" s="32">
        <v>0</v>
      </c>
      <c r="N7" s="32">
        <f t="shared" ref="N7:N14" si="0">SUM(J7:L7)</f>
        <v>0</v>
      </c>
      <c r="O7" s="35">
        <v>3</v>
      </c>
      <c r="P7" s="26">
        <v>1</v>
      </c>
      <c r="Q7" s="32">
        <v>0</v>
      </c>
      <c r="R7" s="32">
        <v>0</v>
      </c>
      <c r="S7" s="32">
        <v>0</v>
      </c>
      <c r="T7" s="32">
        <v>0</v>
      </c>
      <c r="U7" s="29">
        <f>SUM(Q7:S7)</f>
        <v>0</v>
      </c>
      <c r="W7">
        <v>2</v>
      </c>
    </row>
    <row r="8" spans="1:23" ht="17">
      <c r="A8" s="27"/>
      <c r="B8" s="27">
        <v>2</v>
      </c>
      <c r="C8" s="32">
        <v>0</v>
      </c>
      <c r="D8" s="32">
        <v>0</v>
      </c>
      <c r="E8" s="32">
        <v>0</v>
      </c>
      <c r="F8" s="32">
        <v>0</v>
      </c>
      <c r="G8" s="32">
        <f t="shared" ref="G8:G13" si="1">SUM(C8:E8)</f>
        <v>0</v>
      </c>
      <c r="H8" s="27"/>
      <c r="I8" s="27">
        <v>2</v>
      </c>
      <c r="J8" s="32">
        <v>0</v>
      </c>
      <c r="K8" s="32">
        <v>0</v>
      </c>
      <c r="L8" s="32">
        <v>0</v>
      </c>
      <c r="M8" s="32">
        <v>0</v>
      </c>
      <c r="N8" s="32">
        <f t="shared" si="0"/>
        <v>0</v>
      </c>
      <c r="O8" s="27"/>
      <c r="P8" s="27">
        <v>2</v>
      </c>
      <c r="Q8" s="32">
        <v>0</v>
      </c>
      <c r="R8" s="32">
        <v>0</v>
      </c>
      <c r="S8" s="32">
        <v>0</v>
      </c>
      <c r="T8" s="32">
        <v>0</v>
      </c>
      <c r="U8" s="29">
        <f t="shared" ref="U8:U13" si="2">SUM(Q8:S8)</f>
        <v>0</v>
      </c>
      <c r="W8">
        <v>3</v>
      </c>
    </row>
    <row r="9" spans="1:23" ht="17">
      <c r="A9" s="26"/>
      <c r="B9" s="26">
        <v>3</v>
      </c>
      <c r="C9" s="32">
        <v>0</v>
      </c>
      <c r="D9" s="32">
        <v>0</v>
      </c>
      <c r="E9" s="32">
        <v>0</v>
      </c>
      <c r="F9" s="32">
        <v>0</v>
      </c>
      <c r="G9" s="32">
        <f t="shared" si="1"/>
        <v>0</v>
      </c>
      <c r="H9" s="26"/>
      <c r="I9" s="26">
        <v>3</v>
      </c>
      <c r="J9" s="32">
        <v>0</v>
      </c>
      <c r="K9" s="32">
        <v>0</v>
      </c>
      <c r="L9" s="32">
        <v>0</v>
      </c>
      <c r="M9" s="32">
        <v>0</v>
      </c>
      <c r="N9" s="32">
        <f t="shared" si="0"/>
        <v>0</v>
      </c>
      <c r="O9" s="26"/>
      <c r="P9" s="26">
        <v>3</v>
      </c>
      <c r="Q9" s="32">
        <v>0</v>
      </c>
      <c r="R9" s="32">
        <v>0</v>
      </c>
      <c r="S9" s="32">
        <v>0</v>
      </c>
      <c r="T9" s="32">
        <v>0</v>
      </c>
      <c r="U9" s="29">
        <f t="shared" si="2"/>
        <v>0</v>
      </c>
      <c r="W9">
        <v>4</v>
      </c>
    </row>
    <row r="10" spans="1:23" ht="17">
      <c r="A10" s="27"/>
      <c r="B10" s="27">
        <v>4</v>
      </c>
      <c r="C10" s="32">
        <v>0</v>
      </c>
      <c r="D10" s="32">
        <v>0</v>
      </c>
      <c r="E10" s="32">
        <v>0</v>
      </c>
      <c r="F10" s="32">
        <v>0</v>
      </c>
      <c r="G10" s="32">
        <f t="shared" si="1"/>
        <v>0</v>
      </c>
      <c r="H10" s="27"/>
      <c r="I10" s="27">
        <v>4</v>
      </c>
      <c r="J10" s="32">
        <v>0</v>
      </c>
      <c r="K10" s="32">
        <v>0</v>
      </c>
      <c r="L10" s="32">
        <v>0</v>
      </c>
      <c r="M10" s="32">
        <v>0</v>
      </c>
      <c r="N10" s="32">
        <f t="shared" si="0"/>
        <v>0</v>
      </c>
      <c r="O10" s="27"/>
      <c r="P10" s="27">
        <v>4</v>
      </c>
      <c r="Q10" s="32">
        <v>0</v>
      </c>
      <c r="R10" s="32">
        <v>0</v>
      </c>
      <c r="S10" s="32">
        <v>0</v>
      </c>
      <c r="T10" s="32">
        <v>0</v>
      </c>
      <c r="U10" s="29">
        <f t="shared" si="2"/>
        <v>0</v>
      </c>
      <c r="W10">
        <v>6</v>
      </c>
    </row>
    <row r="11" spans="1:23" ht="17">
      <c r="A11" s="26"/>
      <c r="B11" s="26">
        <v>5</v>
      </c>
      <c r="C11" s="32">
        <v>0</v>
      </c>
      <c r="D11" s="32">
        <v>0</v>
      </c>
      <c r="E11" s="32">
        <v>0</v>
      </c>
      <c r="F11" s="32">
        <v>0</v>
      </c>
      <c r="G11" s="32">
        <f t="shared" si="1"/>
        <v>0</v>
      </c>
      <c r="H11" s="26"/>
      <c r="I11" s="26">
        <v>5</v>
      </c>
      <c r="J11" s="32">
        <v>0</v>
      </c>
      <c r="K11" s="32">
        <v>0</v>
      </c>
      <c r="L11" s="32">
        <v>0</v>
      </c>
      <c r="M11" s="32">
        <v>0</v>
      </c>
      <c r="N11" s="32">
        <f t="shared" si="0"/>
        <v>0</v>
      </c>
      <c r="O11" s="26"/>
      <c r="P11" s="26">
        <v>5</v>
      </c>
      <c r="Q11" s="32">
        <v>0</v>
      </c>
      <c r="R11" s="32">
        <v>0</v>
      </c>
      <c r="S11" s="32">
        <v>0</v>
      </c>
      <c r="T11" s="32">
        <v>0</v>
      </c>
      <c r="U11" s="29">
        <f t="shared" si="2"/>
        <v>0</v>
      </c>
      <c r="W11">
        <v>9</v>
      </c>
    </row>
    <row r="12" spans="1:23" ht="17">
      <c r="A12" s="27"/>
      <c r="B12" s="27">
        <v>6</v>
      </c>
      <c r="C12" s="32">
        <v>0</v>
      </c>
      <c r="D12" s="32">
        <v>0</v>
      </c>
      <c r="E12" s="32">
        <v>0</v>
      </c>
      <c r="F12" s="32">
        <v>0</v>
      </c>
      <c r="G12" s="32">
        <f t="shared" si="1"/>
        <v>0</v>
      </c>
      <c r="H12" s="27"/>
      <c r="I12" s="27">
        <v>6</v>
      </c>
      <c r="J12" s="32">
        <v>0</v>
      </c>
      <c r="K12" s="32">
        <v>0</v>
      </c>
      <c r="L12" s="32">
        <v>0</v>
      </c>
      <c r="M12" s="32">
        <v>0</v>
      </c>
      <c r="N12" s="32">
        <f t="shared" si="0"/>
        <v>0</v>
      </c>
      <c r="O12" s="27"/>
      <c r="P12" s="27">
        <v>6</v>
      </c>
      <c r="Q12" s="32">
        <v>0</v>
      </c>
      <c r="R12" s="32">
        <v>0</v>
      </c>
      <c r="S12" s="32">
        <v>0</v>
      </c>
      <c r="T12" s="32">
        <v>0</v>
      </c>
      <c r="U12" s="29">
        <f t="shared" si="2"/>
        <v>0</v>
      </c>
      <c r="W12">
        <v>2</v>
      </c>
    </row>
    <row r="13" spans="1:23" ht="17">
      <c r="A13" s="26"/>
      <c r="B13" s="26">
        <v>7</v>
      </c>
      <c r="C13" s="32">
        <v>0</v>
      </c>
      <c r="D13" s="32">
        <v>0</v>
      </c>
      <c r="E13" s="32">
        <v>0</v>
      </c>
      <c r="F13" s="32">
        <v>0</v>
      </c>
      <c r="G13" s="32">
        <f t="shared" si="1"/>
        <v>0</v>
      </c>
      <c r="H13" s="26"/>
      <c r="I13" s="26">
        <v>7</v>
      </c>
      <c r="J13" s="32">
        <v>0</v>
      </c>
      <c r="K13" s="32">
        <v>0</v>
      </c>
      <c r="L13" s="32">
        <v>0</v>
      </c>
      <c r="M13" s="32">
        <v>0</v>
      </c>
      <c r="N13" s="32">
        <f t="shared" si="0"/>
        <v>0</v>
      </c>
      <c r="O13" s="26"/>
      <c r="P13" s="26">
        <v>7</v>
      </c>
      <c r="Q13" s="32">
        <v>0</v>
      </c>
      <c r="R13" s="32">
        <v>0</v>
      </c>
      <c r="S13" s="32">
        <v>0</v>
      </c>
      <c r="T13" s="32">
        <v>0</v>
      </c>
      <c r="U13" s="29">
        <f t="shared" si="2"/>
        <v>0</v>
      </c>
      <c r="W13">
        <v>1</v>
      </c>
    </row>
    <row r="14" spans="1:23" ht="17">
      <c r="A14" s="36">
        <v>4</v>
      </c>
      <c r="B14" s="27">
        <v>1</v>
      </c>
      <c r="C14" s="32">
        <v>0</v>
      </c>
      <c r="D14" s="32">
        <v>0</v>
      </c>
      <c r="E14" s="32">
        <v>0</v>
      </c>
      <c r="F14" s="32">
        <v>0</v>
      </c>
      <c r="G14" s="28">
        <f>SUM(C14:E14)</f>
        <v>0</v>
      </c>
      <c r="H14" s="36">
        <v>5</v>
      </c>
      <c r="I14" s="27">
        <v>1</v>
      </c>
      <c r="J14" s="32">
        <v>0</v>
      </c>
      <c r="K14" s="32">
        <v>0</v>
      </c>
      <c r="L14" s="32">
        <v>0</v>
      </c>
      <c r="M14" s="32">
        <v>0</v>
      </c>
      <c r="N14" s="28">
        <f t="shared" si="0"/>
        <v>0</v>
      </c>
      <c r="O14" s="36">
        <v>6</v>
      </c>
      <c r="P14" s="27">
        <v>1</v>
      </c>
      <c r="Q14" s="32">
        <v>0</v>
      </c>
      <c r="R14" s="32">
        <v>0</v>
      </c>
      <c r="S14" s="32">
        <v>0</v>
      </c>
      <c r="T14" s="32">
        <v>0</v>
      </c>
      <c r="U14" s="28">
        <f>SUM(Q14:S14)</f>
        <v>0</v>
      </c>
    </row>
    <row r="15" spans="1:23" ht="17">
      <c r="A15" s="26"/>
      <c r="B15" s="26">
        <v>2</v>
      </c>
      <c r="C15" s="32">
        <v>0</v>
      </c>
      <c r="D15" s="32">
        <v>0</v>
      </c>
      <c r="E15" s="32">
        <v>0</v>
      </c>
      <c r="F15" s="32">
        <v>0</v>
      </c>
      <c r="G15" s="28">
        <f t="shared" ref="G15:G20" si="3">SUM(C15:E15)</f>
        <v>0</v>
      </c>
      <c r="H15" s="26"/>
      <c r="I15" s="26">
        <v>2</v>
      </c>
      <c r="J15" s="32">
        <v>0</v>
      </c>
      <c r="K15" s="32">
        <v>0</v>
      </c>
      <c r="L15" s="32">
        <v>0</v>
      </c>
      <c r="M15" s="32">
        <v>0</v>
      </c>
      <c r="N15" s="28">
        <f t="shared" ref="N15:N20" si="4">SUM(J15:L15)</f>
        <v>0</v>
      </c>
      <c r="O15" s="26"/>
      <c r="P15" s="26">
        <v>2</v>
      </c>
      <c r="Q15" s="32">
        <v>0</v>
      </c>
      <c r="R15" s="32">
        <v>0</v>
      </c>
      <c r="S15" s="32">
        <v>0</v>
      </c>
      <c r="T15" s="32">
        <v>0</v>
      </c>
      <c r="U15" s="28">
        <f t="shared" ref="U15:U20" si="5">SUM(Q15:S15)</f>
        <v>0</v>
      </c>
    </row>
    <row r="16" spans="1:23" ht="17">
      <c r="A16" s="27"/>
      <c r="B16" s="27">
        <v>3</v>
      </c>
      <c r="C16" s="32">
        <v>0</v>
      </c>
      <c r="D16" s="32">
        <v>0</v>
      </c>
      <c r="E16" s="32">
        <v>0</v>
      </c>
      <c r="F16" s="32">
        <v>0</v>
      </c>
      <c r="G16" s="28">
        <f t="shared" si="3"/>
        <v>0</v>
      </c>
      <c r="H16" s="27"/>
      <c r="I16" s="27">
        <v>3</v>
      </c>
      <c r="J16" s="32">
        <v>0</v>
      </c>
      <c r="K16" s="32">
        <v>0</v>
      </c>
      <c r="L16" s="32">
        <v>0</v>
      </c>
      <c r="M16" s="32">
        <v>0</v>
      </c>
      <c r="N16" s="28">
        <f t="shared" si="4"/>
        <v>0</v>
      </c>
      <c r="O16" s="27"/>
      <c r="P16" s="27">
        <v>3</v>
      </c>
      <c r="Q16" s="32">
        <v>0</v>
      </c>
      <c r="R16" s="32">
        <v>0</v>
      </c>
      <c r="S16" s="32">
        <v>0</v>
      </c>
      <c r="T16" s="32">
        <v>0</v>
      </c>
      <c r="U16" s="28">
        <f t="shared" si="5"/>
        <v>0</v>
      </c>
    </row>
    <row r="17" spans="1:21" ht="17">
      <c r="A17" s="26"/>
      <c r="B17" s="26">
        <v>4</v>
      </c>
      <c r="C17" s="32">
        <v>0</v>
      </c>
      <c r="D17" s="32">
        <v>0</v>
      </c>
      <c r="E17" s="32">
        <v>0</v>
      </c>
      <c r="F17" s="32">
        <v>0</v>
      </c>
      <c r="G17" s="28">
        <f t="shared" si="3"/>
        <v>0</v>
      </c>
      <c r="H17" s="26"/>
      <c r="I17" s="26">
        <v>4</v>
      </c>
      <c r="J17" s="32">
        <v>0</v>
      </c>
      <c r="K17" s="32">
        <v>0</v>
      </c>
      <c r="L17" s="32">
        <v>0</v>
      </c>
      <c r="M17" s="32">
        <v>0</v>
      </c>
      <c r="N17" s="28">
        <f t="shared" si="4"/>
        <v>0</v>
      </c>
      <c r="O17" s="26"/>
      <c r="P17" s="26">
        <v>4</v>
      </c>
      <c r="Q17" s="32">
        <v>0</v>
      </c>
      <c r="R17" s="32">
        <v>0</v>
      </c>
      <c r="S17" s="32">
        <v>0</v>
      </c>
      <c r="T17" s="32">
        <v>0</v>
      </c>
      <c r="U17" s="28">
        <f t="shared" si="5"/>
        <v>0</v>
      </c>
    </row>
    <row r="18" spans="1:21" ht="17">
      <c r="A18" s="27"/>
      <c r="B18" s="27">
        <v>5</v>
      </c>
      <c r="C18" s="32">
        <v>0</v>
      </c>
      <c r="D18" s="32">
        <v>0</v>
      </c>
      <c r="E18" s="32">
        <v>0</v>
      </c>
      <c r="F18" s="32">
        <v>0</v>
      </c>
      <c r="G18" s="28">
        <f t="shared" si="3"/>
        <v>0</v>
      </c>
      <c r="H18" s="27"/>
      <c r="I18" s="27">
        <v>5</v>
      </c>
      <c r="J18" s="32">
        <v>0</v>
      </c>
      <c r="K18" s="32">
        <v>0</v>
      </c>
      <c r="L18" s="32">
        <v>0</v>
      </c>
      <c r="M18" s="32">
        <v>0</v>
      </c>
      <c r="N18" s="28">
        <f t="shared" si="4"/>
        <v>0</v>
      </c>
      <c r="O18" s="27"/>
      <c r="P18" s="27">
        <v>5</v>
      </c>
      <c r="Q18" s="32">
        <v>0</v>
      </c>
      <c r="R18" s="32">
        <v>0</v>
      </c>
      <c r="S18" s="32">
        <v>0</v>
      </c>
      <c r="T18" s="32">
        <v>0</v>
      </c>
      <c r="U18" s="28">
        <f t="shared" si="5"/>
        <v>0</v>
      </c>
    </row>
    <row r="19" spans="1:21" ht="17">
      <c r="A19" s="26"/>
      <c r="B19" s="26">
        <v>6</v>
      </c>
      <c r="C19" s="32">
        <v>0</v>
      </c>
      <c r="D19" s="32">
        <v>0</v>
      </c>
      <c r="E19" s="32">
        <v>0</v>
      </c>
      <c r="F19" s="32">
        <v>0</v>
      </c>
      <c r="G19" s="28">
        <f t="shared" si="3"/>
        <v>0</v>
      </c>
      <c r="H19" s="26"/>
      <c r="I19" s="26">
        <v>6</v>
      </c>
      <c r="J19" s="32">
        <v>0</v>
      </c>
      <c r="K19" s="32">
        <v>0</v>
      </c>
      <c r="L19" s="32">
        <v>0</v>
      </c>
      <c r="M19" s="32">
        <v>0</v>
      </c>
      <c r="N19" s="28">
        <f t="shared" si="4"/>
        <v>0</v>
      </c>
      <c r="O19" s="26"/>
      <c r="P19" s="26">
        <v>6</v>
      </c>
      <c r="Q19" s="32">
        <v>0</v>
      </c>
      <c r="R19" s="32">
        <v>0</v>
      </c>
      <c r="S19" s="32">
        <v>0</v>
      </c>
      <c r="T19" s="32">
        <v>0</v>
      </c>
      <c r="U19" s="28">
        <f t="shared" si="5"/>
        <v>0</v>
      </c>
    </row>
    <row r="20" spans="1:21" ht="17">
      <c r="A20" s="33"/>
      <c r="B20" s="27">
        <v>7</v>
      </c>
      <c r="C20" s="32">
        <v>0</v>
      </c>
      <c r="D20" s="32">
        <v>0</v>
      </c>
      <c r="E20" s="32">
        <v>0</v>
      </c>
      <c r="F20" s="32">
        <v>0</v>
      </c>
      <c r="G20" s="28">
        <f t="shared" si="3"/>
        <v>0</v>
      </c>
      <c r="H20" s="27"/>
      <c r="I20" s="27">
        <v>7</v>
      </c>
      <c r="J20" s="32">
        <v>0</v>
      </c>
      <c r="K20" s="32">
        <v>0</v>
      </c>
      <c r="L20" s="32">
        <v>0</v>
      </c>
      <c r="M20" s="32">
        <v>0</v>
      </c>
      <c r="N20" s="28">
        <f t="shared" si="4"/>
        <v>0</v>
      </c>
      <c r="O20" s="27"/>
      <c r="P20" s="27">
        <v>7</v>
      </c>
      <c r="Q20" s="32">
        <v>0</v>
      </c>
      <c r="R20" s="32">
        <v>0</v>
      </c>
      <c r="S20" s="32">
        <v>0</v>
      </c>
      <c r="T20" s="32">
        <v>0</v>
      </c>
      <c r="U20" s="28">
        <f t="shared" si="5"/>
        <v>0</v>
      </c>
    </row>
    <row r="21" spans="1:21" ht="17">
      <c r="A21" s="35">
        <v>7</v>
      </c>
      <c r="B21" s="26">
        <v>1</v>
      </c>
      <c r="C21" s="32">
        <v>0</v>
      </c>
      <c r="D21" s="32">
        <v>0</v>
      </c>
      <c r="E21" s="32">
        <v>0</v>
      </c>
      <c r="F21" s="32">
        <v>0</v>
      </c>
      <c r="G21" s="29">
        <f>SUM(C21:E21)</f>
        <v>0</v>
      </c>
      <c r="H21" s="35">
        <v>8</v>
      </c>
      <c r="I21" s="26">
        <v>1</v>
      </c>
      <c r="J21" s="32">
        <v>0</v>
      </c>
      <c r="K21" s="32">
        <v>0</v>
      </c>
      <c r="L21" s="32">
        <v>0</v>
      </c>
      <c r="M21" s="32">
        <v>0</v>
      </c>
      <c r="N21" s="29">
        <f>SUM(J21:L21)</f>
        <v>0</v>
      </c>
      <c r="O21" s="35">
        <v>9</v>
      </c>
      <c r="P21" s="26">
        <v>1</v>
      </c>
      <c r="Q21" s="32">
        <v>0</v>
      </c>
      <c r="R21" s="32">
        <v>0</v>
      </c>
      <c r="S21" s="32">
        <v>0</v>
      </c>
      <c r="T21" s="32">
        <v>0</v>
      </c>
      <c r="U21" s="29">
        <f>SUM(Q21:S21)</f>
        <v>0</v>
      </c>
    </row>
    <row r="22" spans="1:21" ht="17">
      <c r="A22" s="27"/>
      <c r="B22" s="27">
        <v>2</v>
      </c>
      <c r="C22" s="32">
        <v>0</v>
      </c>
      <c r="D22" s="32">
        <v>0</v>
      </c>
      <c r="E22" s="32">
        <v>0</v>
      </c>
      <c r="F22" s="32">
        <v>0</v>
      </c>
      <c r="G22" s="29">
        <f t="shared" ref="G22:G27" si="6">SUM(C22:E22)</f>
        <v>0</v>
      </c>
      <c r="H22" s="27"/>
      <c r="I22" s="27">
        <v>2</v>
      </c>
      <c r="J22" s="32">
        <v>0</v>
      </c>
      <c r="K22" s="32">
        <v>0</v>
      </c>
      <c r="L22" s="32">
        <v>0</v>
      </c>
      <c r="M22" s="32">
        <v>0</v>
      </c>
      <c r="N22" s="29">
        <f t="shared" ref="N22:N27" si="7">SUM(J22:L22)</f>
        <v>0</v>
      </c>
      <c r="O22" s="27"/>
      <c r="P22" s="27">
        <v>2</v>
      </c>
      <c r="Q22" s="32">
        <v>0</v>
      </c>
      <c r="R22" s="32">
        <v>0</v>
      </c>
      <c r="S22" s="32">
        <v>0</v>
      </c>
      <c r="T22" s="32">
        <v>0</v>
      </c>
      <c r="U22" s="29">
        <f t="shared" ref="U22:U27" si="8">SUM(Q22:S22)</f>
        <v>0</v>
      </c>
    </row>
    <row r="23" spans="1:21" ht="17">
      <c r="A23" s="26"/>
      <c r="B23" s="26">
        <v>3</v>
      </c>
      <c r="C23" s="32">
        <v>0</v>
      </c>
      <c r="D23" s="32">
        <v>0</v>
      </c>
      <c r="E23" s="32">
        <v>0</v>
      </c>
      <c r="F23" s="32">
        <v>0</v>
      </c>
      <c r="G23" s="29">
        <f t="shared" si="6"/>
        <v>0</v>
      </c>
      <c r="H23" s="26"/>
      <c r="I23" s="26">
        <v>3</v>
      </c>
      <c r="J23" s="32">
        <v>0</v>
      </c>
      <c r="K23" s="32">
        <v>0</v>
      </c>
      <c r="L23" s="32">
        <v>0</v>
      </c>
      <c r="M23" s="32">
        <v>0</v>
      </c>
      <c r="N23" s="29">
        <f t="shared" si="7"/>
        <v>0</v>
      </c>
      <c r="O23" s="26"/>
      <c r="P23" s="26">
        <v>3</v>
      </c>
      <c r="Q23" s="32">
        <v>0</v>
      </c>
      <c r="R23" s="32">
        <v>0</v>
      </c>
      <c r="S23" s="32">
        <v>0</v>
      </c>
      <c r="T23" s="32">
        <v>0</v>
      </c>
      <c r="U23" s="29">
        <f t="shared" si="8"/>
        <v>0</v>
      </c>
    </row>
    <row r="24" spans="1:21" ht="17">
      <c r="A24" s="27"/>
      <c r="B24" s="27">
        <v>4</v>
      </c>
      <c r="C24" s="32">
        <v>0</v>
      </c>
      <c r="D24" s="32">
        <v>0</v>
      </c>
      <c r="E24" s="32">
        <v>0</v>
      </c>
      <c r="F24" s="32">
        <v>0</v>
      </c>
      <c r="G24" s="29">
        <f t="shared" si="6"/>
        <v>0</v>
      </c>
      <c r="H24" s="27"/>
      <c r="I24" s="27">
        <v>4</v>
      </c>
      <c r="J24" s="32">
        <v>0</v>
      </c>
      <c r="K24" s="32">
        <v>0</v>
      </c>
      <c r="L24" s="32">
        <v>0</v>
      </c>
      <c r="M24" s="32">
        <v>0</v>
      </c>
      <c r="N24" s="29">
        <f t="shared" si="7"/>
        <v>0</v>
      </c>
      <c r="O24" s="27"/>
      <c r="P24" s="27">
        <v>4</v>
      </c>
      <c r="Q24" s="32">
        <v>0</v>
      </c>
      <c r="R24" s="32">
        <v>0</v>
      </c>
      <c r="S24" s="32">
        <v>0</v>
      </c>
      <c r="T24" s="32">
        <v>0</v>
      </c>
      <c r="U24" s="29">
        <f t="shared" si="8"/>
        <v>0</v>
      </c>
    </row>
    <row r="25" spans="1:21" ht="17">
      <c r="A25" s="26"/>
      <c r="B25" s="26">
        <v>5</v>
      </c>
      <c r="C25" s="32">
        <v>0</v>
      </c>
      <c r="D25" s="32">
        <v>0</v>
      </c>
      <c r="E25" s="32">
        <v>0</v>
      </c>
      <c r="F25" s="32">
        <v>0</v>
      </c>
      <c r="G25" s="29">
        <f t="shared" si="6"/>
        <v>0</v>
      </c>
      <c r="H25" s="26"/>
      <c r="I25" s="26">
        <v>5</v>
      </c>
      <c r="J25" s="32">
        <v>0</v>
      </c>
      <c r="K25" s="32">
        <v>0</v>
      </c>
      <c r="L25" s="32">
        <v>0</v>
      </c>
      <c r="M25" s="32">
        <v>0</v>
      </c>
      <c r="N25" s="29">
        <f t="shared" si="7"/>
        <v>0</v>
      </c>
      <c r="O25" s="26"/>
      <c r="P25" s="26">
        <v>5</v>
      </c>
      <c r="Q25" s="32">
        <v>0</v>
      </c>
      <c r="R25" s="32">
        <v>0</v>
      </c>
      <c r="S25" s="32">
        <v>0</v>
      </c>
      <c r="T25" s="32">
        <v>0</v>
      </c>
      <c r="U25" s="29">
        <f t="shared" si="8"/>
        <v>0</v>
      </c>
    </row>
    <row r="26" spans="1:21" ht="17">
      <c r="A26" s="27"/>
      <c r="B26" s="27">
        <v>6</v>
      </c>
      <c r="C26" s="32">
        <v>0</v>
      </c>
      <c r="D26" s="32">
        <v>0</v>
      </c>
      <c r="E26" s="32">
        <v>0</v>
      </c>
      <c r="F26" s="32">
        <v>0</v>
      </c>
      <c r="G26" s="29">
        <f t="shared" si="6"/>
        <v>0</v>
      </c>
      <c r="H26" s="27"/>
      <c r="I26" s="27">
        <v>6</v>
      </c>
      <c r="J26" s="32">
        <v>0</v>
      </c>
      <c r="K26" s="32">
        <v>0</v>
      </c>
      <c r="L26" s="32">
        <v>0</v>
      </c>
      <c r="M26" s="32">
        <v>0</v>
      </c>
      <c r="N26" s="29">
        <f t="shared" si="7"/>
        <v>0</v>
      </c>
      <c r="O26" s="27"/>
      <c r="P26" s="27">
        <v>6</v>
      </c>
      <c r="Q26" s="32">
        <v>0</v>
      </c>
      <c r="R26" s="32">
        <v>0</v>
      </c>
      <c r="S26" s="32">
        <v>0</v>
      </c>
      <c r="T26" s="32">
        <v>0</v>
      </c>
      <c r="U26" s="29">
        <f t="shared" si="8"/>
        <v>0</v>
      </c>
    </row>
    <row r="27" spans="1:21" ht="17">
      <c r="A27" s="34"/>
      <c r="B27" s="34">
        <v>7</v>
      </c>
      <c r="C27" s="32">
        <v>0</v>
      </c>
      <c r="D27" s="32">
        <v>0</v>
      </c>
      <c r="E27" s="32">
        <v>0</v>
      </c>
      <c r="F27" s="32">
        <v>0</v>
      </c>
      <c r="G27" s="29">
        <f t="shared" si="6"/>
        <v>0</v>
      </c>
      <c r="H27" s="34"/>
      <c r="I27" s="34">
        <v>7</v>
      </c>
      <c r="J27" s="32">
        <v>0</v>
      </c>
      <c r="K27" s="32">
        <v>0</v>
      </c>
      <c r="L27" s="32">
        <v>0</v>
      </c>
      <c r="M27" s="32">
        <v>0</v>
      </c>
      <c r="N27" s="29">
        <f t="shared" si="7"/>
        <v>0</v>
      </c>
      <c r="O27" s="34"/>
      <c r="P27" s="34">
        <v>7</v>
      </c>
      <c r="Q27" s="32">
        <v>0</v>
      </c>
      <c r="R27" s="32">
        <v>0</v>
      </c>
      <c r="S27" s="32">
        <v>0</v>
      </c>
      <c r="T27" s="32">
        <v>0</v>
      </c>
      <c r="U27" s="29">
        <f t="shared" si="8"/>
        <v>0</v>
      </c>
    </row>
    <row r="28" spans="1:21" ht="17">
      <c r="A28" s="35">
        <v>10</v>
      </c>
      <c r="B28" s="26">
        <v>1</v>
      </c>
      <c r="C28" s="32">
        <v>0</v>
      </c>
      <c r="D28" s="32">
        <v>0</v>
      </c>
      <c r="E28" s="32">
        <v>0</v>
      </c>
      <c r="F28" s="32">
        <v>0</v>
      </c>
      <c r="G28" s="29">
        <f>SUM(C28:E28)</f>
        <v>0</v>
      </c>
      <c r="H28" s="35">
        <v>11</v>
      </c>
      <c r="I28" s="26">
        <v>1</v>
      </c>
      <c r="J28" s="32">
        <v>0</v>
      </c>
      <c r="K28" s="32">
        <v>0</v>
      </c>
      <c r="L28" s="32">
        <v>0</v>
      </c>
      <c r="M28" s="32">
        <v>0</v>
      </c>
      <c r="N28" s="29">
        <f>SUM(J28:L28)</f>
        <v>0</v>
      </c>
      <c r="O28" s="35">
        <v>12</v>
      </c>
      <c r="P28" s="26">
        <v>1</v>
      </c>
      <c r="Q28" s="32">
        <v>0</v>
      </c>
      <c r="R28" s="32">
        <v>0</v>
      </c>
      <c r="S28" s="32">
        <v>0</v>
      </c>
      <c r="T28" s="32">
        <v>0</v>
      </c>
      <c r="U28" s="29">
        <f>SUM(Q28:S28)</f>
        <v>0</v>
      </c>
    </row>
    <row r="29" spans="1:21" ht="17">
      <c r="A29" s="27"/>
      <c r="B29" s="27">
        <v>2</v>
      </c>
      <c r="C29" s="32">
        <v>0</v>
      </c>
      <c r="D29" s="32">
        <v>0</v>
      </c>
      <c r="E29" s="32">
        <v>0</v>
      </c>
      <c r="F29" s="32">
        <v>0</v>
      </c>
      <c r="G29" s="29">
        <f t="shared" ref="G29:G34" si="9">SUM(C29:E29)</f>
        <v>0</v>
      </c>
      <c r="H29" s="27"/>
      <c r="I29" s="27">
        <v>2</v>
      </c>
      <c r="J29" s="32">
        <v>0</v>
      </c>
      <c r="K29" s="32">
        <v>0</v>
      </c>
      <c r="L29" s="32">
        <v>0</v>
      </c>
      <c r="M29" s="32">
        <v>0</v>
      </c>
      <c r="N29" s="29">
        <f t="shared" ref="N29:N34" si="10">SUM(J29:L29)</f>
        <v>0</v>
      </c>
      <c r="O29" s="27"/>
      <c r="P29" s="27">
        <v>2</v>
      </c>
      <c r="Q29" s="32">
        <v>0</v>
      </c>
      <c r="R29" s="32">
        <v>0</v>
      </c>
      <c r="S29" s="32">
        <v>0</v>
      </c>
      <c r="T29" s="32">
        <v>0</v>
      </c>
      <c r="U29" s="29">
        <f t="shared" ref="U29:U34" si="11">SUM(Q29:S29)</f>
        <v>0</v>
      </c>
    </row>
    <row r="30" spans="1:21" ht="17">
      <c r="A30" s="26"/>
      <c r="B30" s="26">
        <v>3</v>
      </c>
      <c r="C30" s="32">
        <v>0</v>
      </c>
      <c r="D30" s="32">
        <v>0</v>
      </c>
      <c r="E30" s="32">
        <v>0</v>
      </c>
      <c r="F30" s="32">
        <v>0</v>
      </c>
      <c r="G30" s="29">
        <f t="shared" si="9"/>
        <v>0</v>
      </c>
      <c r="H30" s="26"/>
      <c r="I30" s="26">
        <v>3</v>
      </c>
      <c r="J30" s="32">
        <v>0</v>
      </c>
      <c r="K30" s="32">
        <v>0</v>
      </c>
      <c r="L30" s="32">
        <v>0</v>
      </c>
      <c r="M30" s="32">
        <v>0</v>
      </c>
      <c r="N30" s="29">
        <f t="shared" si="10"/>
        <v>0</v>
      </c>
      <c r="O30" s="26"/>
      <c r="P30" s="26">
        <v>3</v>
      </c>
      <c r="Q30" s="32">
        <v>0</v>
      </c>
      <c r="R30" s="32">
        <v>0</v>
      </c>
      <c r="S30" s="32">
        <v>0</v>
      </c>
      <c r="T30" s="32">
        <v>0</v>
      </c>
      <c r="U30" s="29">
        <f t="shared" si="11"/>
        <v>0</v>
      </c>
    </row>
    <row r="31" spans="1:21" ht="17">
      <c r="A31" s="27"/>
      <c r="B31" s="27">
        <v>4</v>
      </c>
      <c r="C31" s="32">
        <v>0</v>
      </c>
      <c r="D31" s="32">
        <v>0</v>
      </c>
      <c r="E31" s="32">
        <v>0</v>
      </c>
      <c r="F31" s="32">
        <v>0</v>
      </c>
      <c r="G31" s="29">
        <f t="shared" si="9"/>
        <v>0</v>
      </c>
      <c r="H31" s="27"/>
      <c r="I31" s="27">
        <v>4</v>
      </c>
      <c r="J31" s="32">
        <v>0</v>
      </c>
      <c r="K31" s="32">
        <v>0</v>
      </c>
      <c r="L31" s="32">
        <v>0</v>
      </c>
      <c r="M31" s="32">
        <v>0</v>
      </c>
      <c r="N31" s="29">
        <f t="shared" si="10"/>
        <v>0</v>
      </c>
      <c r="O31" s="27"/>
      <c r="P31" s="27">
        <v>4</v>
      </c>
      <c r="Q31" s="32">
        <v>0</v>
      </c>
      <c r="R31" s="32">
        <v>0</v>
      </c>
      <c r="S31" s="32">
        <v>0</v>
      </c>
      <c r="T31" s="32">
        <v>0</v>
      </c>
      <c r="U31" s="29">
        <f t="shared" si="11"/>
        <v>0</v>
      </c>
    </row>
    <row r="32" spans="1:21" ht="17">
      <c r="A32" s="26"/>
      <c r="B32" s="26">
        <v>5</v>
      </c>
      <c r="C32" s="32">
        <v>0</v>
      </c>
      <c r="D32" s="32">
        <v>0</v>
      </c>
      <c r="E32" s="32">
        <v>0</v>
      </c>
      <c r="F32" s="32">
        <v>0</v>
      </c>
      <c r="G32" s="29">
        <f t="shared" si="9"/>
        <v>0</v>
      </c>
      <c r="H32" s="26"/>
      <c r="I32" s="26">
        <v>5</v>
      </c>
      <c r="J32" s="32">
        <v>0</v>
      </c>
      <c r="K32" s="32">
        <v>0</v>
      </c>
      <c r="L32" s="32">
        <v>0</v>
      </c>
      <c r="M32" s="32">
        <v>0</v>
      </c>
      <c r="N32" s="29">
        <f t="shared" si="10"/>
        <v>0</v>
      </c>
      <c r="O32" s="26"/>
      <c r="P32" s="26">
        <v>5</v>
      </c>
      <c r="Q32" s="32">
        <v>0</v>
      </c>
      <c r="R32" s="32">
        <v>0</v>
      </c>
      <c r="S32" s="32">
        <v>0</v>
      </c>
      <c r="T32" s="32">
        <v>0</v>
      </c>
      <c r="U32" s="29">
        <f t="shared" si="11"/>
        <v>0</v>
      </c>
    </row>
    <row r="33" spans="1:21" ht="17">
      <c r="A33" s="27"/>
      <c r="B33" s="27">
        <v>6</v>
      </c>
      <c r="C33" s="32">
        <v>0</v>
      </c>
      <c r="D33" s="32">
        <v>0</v>
      </c>
      <c r="E33" s="32">
        <v>0</v>
      </c>
      <c r="F33" s="32">
        <v>0</v>
      </c>
      <c r="G33" s="29">
        <f t="shared" si="9"/>
        <v>0</v>
      </c>
      <c r="H33" s="27"/>
      <c r="I33" s="27">
        <v>6</v>
      </c>
      <c r="J33" s="32">
        <v>0</v>
      </c>
      <c r="K33" s="32">
        <v>0</v>
      </c>
      <c r="L33" s="32">
        <v>0</v>
      </c>
      <c r="M33" s="32">
        <v>0</v>
      </c>
      <c r="N33" s="29">
        <f t="shared" si="10"/>
        <v>0</v>
      </c>
      <c r="O33" s="27"/>
      <c r="P33" s="27">
        <v>6</v>
      </c>
      <c r="Q33" s="32">
        <v>0</v>
      </c>
      <c r="R33" s="32">
        <v>0</v>
      </c>
      <c r="S33" s="32">
        <v>0</v>
      </c>
      <c r="T33" s="32">
        <v>0</v>
      </c>
      <c r="U33" s="29">
        <f t="shared" si="11"/>
        <v>0</v>
      </c>
    </row>
    <row r="34" spans="1:21" ht="17">
      <c r="A34" s="34"/>
      <c r="B34" s="34">
        <v>7</v>
      </c>
      <c r="C34" s="32">
        <v>0</v>
      </c>
      <c r="D34" s="32">
        <v>0</v>
      </c>
      <c r="E34" s="32">
        <v>0</v>
      </c>
      <c r="F34" s="32">
        <v>0</v>
      </c>
      <c r="G34" s="29">
        <f t="shared" si="9"/>
        <v>0</v>
      </c>
      <c r="H34" s="34"/>
      <c r="I34" s="34">
        <v>7</v>
      </c>
      <c r="J34" s="32">
        <v>0</v>
      </c>
      <c r="K34" s="32">
        <v>0</v>
      </c>
      <c r="L34" s="32">
        <v>0</v>
      </c>
      <c r="M34" s="32">
        <v>0</v>
      </c>
      <c r="N34" s="29">
        <f t="shared" si="10"/>
        <v>0</v>
      </c>
      <c r="O34" s="34"/>
      <c r="P34" s="34">
        <v>7</v>
      </c>
      <c r="Q34" s="32">
        <v>0</v>
      </c>
      <c r="R34" s="32">
        <v>0</v>
      </c>
      <c r="S34" s="32">
        <v>0</v>
      </c>
      <c r="T34" s="32">
        <v>0</v>
      </c>
      <c r="U34" s="29">
        <f t="shared" si="11"/>
        <v>0</v>
      </c>
    </row>
    <row r="35" spans="1:21" ht="17">
      <c r="A35" s="35">
        <v>13</v>
      </c>
      <c r="B35" s="26">
        <v>1</v>
      </c>
      <c r="C35" s="32">
        <v>0</v>
      </c>
      <c r="D35" s="32">
        <v>0</v>
      </c>
      <c r="E35" s="32">
        <v>0</v>
      </c>
      <c r="F35" s="32">
        <v>0</v>
      </c>
      <c r="G35" s="29">
        <f>SUM(C35:E35)</f>
        <v>0</v>
      </c>
      <c r="H35" s="35">
        <v>14</v>
      </c>
      <c r="I35" s="26">
        <v>1</v>
      </c>
      <c r="J35" s="32">
        <v>0</v>
      </c>
      <c r="K35" s="32">
        <v>0</v>
      </c>
      <c r="L35" s="32">
        <v>0</v>
      </c>
      <c r="M35" s="32">
        <v>0</v>
      </c>
      <c r="N35" s="29">
        <f>SUM(J35:L35)</f>
        <v>0</v>
      </c>
      <c r="O35" s="35">
        <v>15</v>
      </c>
      <c r="P35" s="26">
        <v>1</v>
      </c>
      <c r="Q35" s="32">
        <v>0</v>
      </c>
      <c r="R35" s="32">
        <v>0</v>
      </c>
      <c r="S35" s="32">
        <v>0</v>
      </c>
      <c r="T35" s="32">
        <v>0</v>
      </c>
      <c r="U35" s="29">
        <f>SUM(Q35:S35)</f>
        <v>0</v>
      </c>
    </row>
    <row r="36" spans="1:21" ht="17">
      <c r="A36" s="27"/>
      <c r="B36" s="27">
        <v>2</v>
      </c>
      <c r="C36" s="32">
        <v>0</v>
      </c>
      <c r="D36" s="32">
        <v>0</v>
      </c>
      <c r="E36" s="32">
        <v>0</v>
      </c>
      <c r="F36" s="32">
        <v>0</v>
      </c>
      <c r="G36" s="29">
        <f t="shared" ref="G36:G41" si="12">SUM(C36:E36)</f>
        <v>0</v>
      </c>
      <c r="H36" s="27"/>
      <c r="I36" s="27">
        <v>2</v>
      </c>
      <c r="J36" s="32">
        <v>0</v>
      </c>
      <c r="K36" s="32">
        <v>0</v>
      </c>
      <c r="L36" s="32">
        <v>0</v>
      </c>
      <c r="M36" s="32">
        <v>0</v>
      </c>
      <c r="N36" s="29">
        <f t="shared" ref="N36:N41" si="13">SUM(J36:L36)</f>
        <v>0</v>
      </c>
      <c r="O36" s="27"/>
      <c r="P36" s="27">
        <v>2</v>
      </c>
      <c r="Q36" s="32">
        <v>0</v>
      </c>
      <c r="R36" s="32">
        <v>0</v>
      </c>
      <c r="S36" s="32">
        <v>0</v>
      </c>
      <c r="T36" s="32">
        <v>0</v>
      </c>
      <c r="U36" s="29">
        <f t="shared" ref="U36:U41" si="14">SUM(Q36:S36)</f>
        <v>0</v>
      </c>
    </row>
    <row r="37" spans="1:21" ht="17">
      <c r="A37" s="26"/>
      <c r="B37" s="26">
        <v>3</v>
      </c>
      <c r="C37" s="32">
        <v>0</v>
      </c>
      <c r="D37" s="32">
        <v>0</v>
      </c>
      <c r="E37" s="32">
        <v>0</v>
      </c>
      <c r="F37" s="32">
        <v>0</v>
      </c>
      <c r="G37" s="29">
        <f t="shared" si="12"/>
        <v>0</v>
      </c>
      <c r="H37" s="26"/>
      <c r="I37" s="26">
        <v>3</v>
      </c>
      <c r="J37" s="32">
        <v>0</v>
      </c>
      <c r="K37" s="32">
        <v>0</v>
      </c>
      <c r="L37" s="32">
        <v>0</v>
      </c>
      <c r="M37" s="32">
        <v>0</v>
      </c>
      <c r="N37" s="29">
        <f t="shared" si="13"/>
        <v>0</v>
      </c>
      <c r="O37" s="26"/>
      <c r="P37" s="26">
        <v>3</v>
      </c>
      <c r="Q37" s="32">
        <v>0</v>
      </c>
      <c r="R37" s="32">
        <v>0</v>
      </c>
      <c r="S37" s="32">
        <v>0</v>
      </c>
      <c r="T37" s="32">
        <v>0</v>
      </c>
      <c r="U37" s="29">
        <f t="shared" si="14"/>
        <v>0</v>
      </c>
    </row>
    <row r="38" spans="1:21" ht="17">
      <c r="A38" s="27"/>
      <c r="B38" s="27">
        <v>4</v>
      </c>
      <c r="C38" s="32">
        <v>0</v>
      </c>
      <c r="D38" s="32">
        <v>0</v>
      </c>
      <c r="E38" s="32">
        <v>0</v>
      </c>
      <c r="F38" s="32">
        <v>0</v>
      </c>
      <c r="G38" s="29">
        <f t="shared" si="12"/>
        <v>0</v>
      </c>
      <c r="H38" s="27"/>
      <c r="I38" s="27">
        <v>4</v>
      </c>
      <c r="J38" s="32">
        <v>0</v>
      </c>
      <c r="K38" s="32">
        <v>0</v>
      </c>
      <c r="L38" s="32">
        <v>0</v>
      </c>
      <c r="M38" s="32">
        <v>0</v>
      </c>
      <c r="N38" s="29">
        <f t="shared" si="13"/>
        <v>0</v>
      </c>
      <c r="O38" s="27"/>
      <c r="P38" s="27">
        <v>4</v>
      </c>
      <c r="Q38" s="32">
        <v>0</v>
      </c>
      <c r="R38" s="32">
        <v>0</v>
      </c>
      <c r="S38" s="32">
        <v>0</v>
      </c>
      <c r="T38" s="32">
        <v>0</v>
      </c>
      <c r="U38" s="29">
        <f t="shared" si="14"/>
        <v>0</v>
      </c>
    </row>
    <row r="39" spans="1:21" ht="17">
      <c r="A39" s="26"/>
      <c r="B39" s="26">
        <v>5</v>
      </c>
      <c r="C39" s="32">
        <v>0</v>
      </c>
      <c r="D39" s="32">
        <v>0</v>
      </c>
      <c r="E39" s="32">
        <v>0</v>
      </c>
      <c r="F39" s="32">
        <v>0</v>
      </c>
      <c r="G39" s="29">
        <f t="shared" si="12"/>
        <v>0</v>
      </c>
      <c r="H39" s="26"/>
      <c r="I39" s="26">
        <v>5</v>
      </c>
      <c r="J39" s="32">
        <v>0</v>
      </c>
      <c r="K39" s="32">
        <v>0</v>
      </c>
      <c r="L39" s="32">
        <v>0</v>
      </c>
      <c r="M39" s="32">
        <v>0</v>
      </c>
      <c r="N39" s="29">
        <f>SUM(J39:L39)</f>
        <v>0</v>
      </c>
      <c r="O39" s="26"/>
      <c r="P39" s="26">
        <v>5</v>
      </c>
      <c r="Q39" s="32">
        <v>0</v>
      </c>
      <c r="R39" s="32">
        <v>0</v>
      </c>
      <c r="S39" s="32">
        <v>0</v>
      </c>
      <c r="T39" s="32">
        <v>0</v>
      </c>
      <c r="U39" s="29">
        <f t="shared" si="14"/>
        <v>0</v>
      </c>
    </row>
    <row r="40" spans="1:21" ht="17">
      <c r="A40" s="27"/>
      <c r="B40" s="27">
        <v>6</v>
      </c>
      <c r="C40" s="32">
        <v>0</v>
      </c>
      <c r="D40" s="32">
        <v>0</v>
      </c>
      <c r="E40" s="32">
        <v>0</v>
      </c>
      <c r="F40" s="32">
        <v>0</v>
      </c>
      <c r="G40" s="29">
        <f t="shared" si="12"/>
        <v>0</v>
      </c>
      <c r="H40" s="27"/>
      <c r="I40" s="27">
        <v>6</v>
      </c>
      <c r="J40" s="32">
        <v>0</v>
      </c>
      <c r="K40" s="32">
        <v>0</v>
      </c>
      <c r="L40" s="32">
        <v>0</v>
      </c>
      <c r="M40" s="32">
        <v>0</v>
      </c>
      <c r="N40" s="29">
        <f t="shared" si="13"/>
        <v>0</v>
      </c>
      <c r="O40" s="27"/>
      <c r="P40" s="27">
        <v>6</v>
      </c>
      <c r="Q40" s="32">
        <v>0</v>
      </c>
      <c r="R40" s="32">
        <v>0</v>
      </c>
      <c r="S40" s="32">
        <v>0</v>
      </c>
      <c r="T40" s="32">
        <v>0</v>
      </c>
      <c r="U40" s="29">
        <f t="shared" si="14"/>
        <v>0</v>
      </c>
    </row>
    <row r="41" spans="1:21" ht="17">
      <c r="A41" s="34"/>
      <c r="B41" s="34">
        <v>7</v>
      </c>
      <c r="C41" s="32">
        <v>0</v>
      </c>
      <c r="D41" s="32">
        <v>0</v>
      </c>
      <c r="E41" s="32">
        <v>0</v>
      </c>
      <c r="F41" s="32">
        <v>0</v>
      </c>
      <c r="G41" s="29">
        <f t="shared" si="12"/>
        <v>0</v>
      </c>
      <c r="H41" s="34"/>
      <c r="I41" s="34">
        <v>7</v>
      </c>
      <c r="J41" s="32">
        <v>0</v>
      </c>
      <c r="K41" s="32">
        <v>0</v>
      </c>
      <c r="L41" s="32">
        <v>0</v>
      </c>
      <c r="M41" s="32">
        <v>0</v>
      </c>
      <c r="N41" s="29">
        <f t="shared" si="13"/>
        <v>0</v>
      </c>
      <c r="O41" s="34"/>
      <c r="P41" s="34">
        <v>7</v>
      </c>
      <c r="Q41" s="32">
        <v>0</v>
      </c>
      <c r="R41" s="32">
        <v>0</v>
      </c>
      <c r="S41" s="32">
        <v>0</v>
      </c>
      <c r="T41" s="32">
        <v>0</v>
      </c>
      <c r="U41" s="29">
        <f t="shared" si="14"/>
        <v>0</v>
      </c>
    </row>
    <row r="42" spans="1:21" ht="17">
      <c r="A42" s="35">
        <v>16</v>
      </c>
      <c r="B42" s="26">
        <v>1</v>
      </c>
      <c r="C42" s="32">
        <v>0</v>
      </c>
      <c r="D42" s="32">
        <v>0</v>
      </c>
      <c r="E42" s="32">
        <v>0</v>
      </c>
      <c r="F42" s="32">
        <v>0</v>
      </c>
      <c r="G42" s="29">
        <f>SUM(C42:E42)</f>
        <v>0</v>
      </c>
    </row>
    <row r="43" spans="1:21" ht="17">
      <c r="A43" s="27"/>
      <c r="B43" s="27">
        <v>2</v>
      </c>
      <c r="C43" s="32">
        <v>0</v>
      </c>
      <c r="D43" s="32">
        <v>0</v>
      </c>
      <c r="E43" s="32">
        <v>0</v>
      </c>
      <c r="F43" s="32">
        <v>0</v>
      </c>
      <c r="G43" s="29">
        <f t="shared" ref="G43:G48" si="15">SUM(C43:E43)</f>
        <v>0</v>
      </c>
    </row>
    <row r="44" spans="1:21" ht="17">
      <c r="A44" s="26"/>
      <c r="B44" s="26">
        <v>3</v>
      </c>
      <c r="C44" s="32">
        <v>0</v>
      </c>
      <c r="D44" s="32">
        <v>0</v>
      </c>
      <c r="E44" s="32">
        <v>0</v>
      </c>
      <c r="F44" s="32">
        <v>0</v>
      </c>
      <c r="G44" s="29">
        <f t="shared" si="15"/>
        <v>0</v>
      </c>
    </row>
    <row r="45" spans="1:21" ht="17">
      <c r="A45" s="27"/>
      <c r="B45" s="27">
        <v>4</v>
      </c>
      <c r="C45" s="32">
        <v>0</v>
      </c>
      <c r="D45" s="32">
        <v>0</v>
      </c>
      <c r="E45" s="32">
        <v>0</v>
      </c>
      <c r="F45" s="32">
        <v>0</v>
      </c>
      <c r="G45" s="29">
        <f>SUM(C45:E45)</f>
        <v>0</v>
      </c>
    </row>
    <row r="46" spans="1:21" ht="17">
      <c r="A46" s="26"/>
      <c r="B46" s="26">
        <v>5</v>
      </c>
      <c r="C46" s="32">
        <v>0</v>
      </c>
      <c r="D46" s="32">
        <v>0</v>
      </c>
      <c r="E46" s="32">
        <v>0</v>
      </c>
      <c r="F46" s="32">
        <v>0</v>
      </c>
      <c r="G46" s="29">
        <f t="shared" si="15"/>
        <v>0</v>
      </c>
    </row>
    <row r="47" spans="1:21" ht="17">
      <c r="A47" s="27"/>
      <c r="B47" s="27">
        <v>6</v>
      </c>
      <c r="C47" s="32">
        <v>0</v>
      </c>
      <c r="D47" s="32">
        <v>0</v>
      </c>
      <c r="E47" s="32">
        <v>0</v>
      </c>
      <c r="F47" s="32">
        <v>0</v>
      </c>
      <c r="G47" s="29">
        <f t="shared" si="15"/>
        <v>0</v>
      </c>
    </row>
    <row r="48" spans="1:21" ht="17">
      <c r="A48" s="34"/>
      <c r="B48" s="34">
        <v>7</v>
      </c>
      <c r="C48" s="32">
        <v>0</v>
      </c>
      <c r="D48" s="32">
        <v>0</v>
      </c>
      <c r="E48" s="32">
        <v>0</v>
      </c>
      <c r="F48" s="32">
        <v>0</v>
      </c>
      <c r="G48" s="29">
        <f t="shared" si="15"/>
        <v>0</v>
      </c>
    </row>
    <row r="55" spans="1:24">
      <c r="A55" s="1" t="s">
        <v>31</v>
      </c>
      <c r="B55" s="2" t="s">
        <v>32</v>
      </c>
      <c r="C55" s="3" t="s">
        <v>61</v>
      </c>
      <c r="D55" s="1" t="s">
        <v>33</v>
      </c>
      <c r="E55" s="2" t="s">
        <v>34</v>
      </c>
      <c r="F55" s="3"/>
      <c r="G55" s="1" t="s">
        <v>35</v>
      </c>
      <c r="H55" s="2" t="s">
        <v>36</v>
      </c>
      <c r="I55" s="3"/>
      <c r="J55" s="1" t="s">
        <v>37</v>
      </c>
      <c r="K55" s="2" t="s">
        <v>38</v>
      </c>
      <c r="L55" s="3"/>
      <c r="M55" s="1" t="s">
        <v>39</v>
      </c>
      <c r="N55" s="2" t="s">
        <v>40</v>
      </c>
      <c r="O55" s="3"/>
      <c r="P55" s="1" t="s">
        <v>41</v>
      </c>
      <c r="Q55" s="2" t="s">
        <v>42</v>
      </c>
      <c r="R55" s="3"/>
      <c r="S55" s="1" t="s">
        <v>43</v>
      </c>
      <c r="T55" s="2" t="s">
        <v>44</v>
      </c>
      <c r="U55" s="3"/>
      <c r="V55" s="1" t="s">
        <v>45</v>
      </c>
      <c r="W55" s="2" t="s">
        <v>46</v>
      </c>
      <c r="X55" s="3"/>
    </row>
    <row r="56" spans="1:24">
      <c r="A56" s="4">
        <f t="shared" ref="A56:A62" si="16">G7+F7</f>
        <v>0</v>
      </c>
      <c r="B56" s="5">
        <f t="shared" ref="B56:B62" si="17">G7-F7</f>
        <v>0</v>
      </c>
      <c r="C56" s="6" t="str">
        <f t="shared" ref="C56:C62" si="18">IF(AND(W7&lt;=A56,B56&lt;=W7),"Yes","No")</f>
        <v>No</v>
      </c>
      <c r="D56" s="4">
        <f t="shared" ref="D56:D62" si="19">N7+M7</f>
        <v>0</v>
      </c>
      <c r="E56" s="5">
        <f t="shared" ref="E56:E62" si="20">N7-M7</f>
        <v>0</v>
      </c>
      <c r="F56" s="6" t="str">
        <f t="shared" ref="F56:F62" si="21">IF(AND(W7&lt;=D56,E56&lt;=W7),"Yes","No")</f>
        <v>No</v>
      </c>
      <c r="G56" s="4">
        <f t="shared" ref="G56:G62" si="22">U7+T7</f>
        <v>0</v>
      </c>
      <c r="H56" s="5">
        <f t="shared" ref="H56:H62" si="23">U7-T7</f>
        <v>0</v>
      </c>
      <c r="I56" s="6" t="str">
        <f t="shared" ref="I56:I62" si="24">IF(AND(W7&lt;=G56,H56&lt;=W7),"Yes","No")</f>
        <v>No</v>
      </c>
      <c r="J56" s="4">
        <f t="shared" ref="J56:J62" si="25">G14+F14</f>
        <v>0</v>
      </c>
      <c r="K56" s="5">
        <f t="shared" ref="K56:K62" si="26">G14-F14</f>
        <v>0</v>
      </c>
      <c r="L56" s="6" t="str">
        <f t="shared" ref="L56:L62" si="27">IF(AND(W7&lt;=J56,K56&lt;=W7),"Yes","No")</f>
        <v>No</v>
      </c>
      <c r="M56" s="4">
        <f t="shared" ref="M56:M62" si="28">N14+M14</f>
        <v>0</v>
      </c>
      <c r="N56" s="5">
        <f t="shared" ref="N56:N62" si="29">N14-M14</f>
        <v>0</v>
      </c>
      <c r="O56" s="6" t="str">
        <f t="shared" ref="O56:O62" si="30">IF(AND(W7&lt;=M56,N56&lt;=W7),"Yes","No")</f>
        <v>No</v>
      </c>
      <c r="P56" s="4">
        <f t="shared" ref="P56:P62" si="31">U14+T14</f>
        <v>0</v>
      </c>
      <c r="Q56" s="5">
        <f t="shared" ref="Q56:Q62" si="32">U14-T14</f>
        <v>0</v>
      </c>
      <c r="R56" s="6" t="str">
        <f t="shared" ref="R56:R62" si="33">IF(AND(W7&lt;=P56,Q56&lt;=W7),"Yes","No")</f>
        <v>No</v>
      </c>
      <c r="S56" s="4">
        <f t="shared" ref="S56:S62" si="34">G21+F21</f>
        <v>0</v>
      </c>
      <c r="T56" s="5">
        <f t="shared" ref="T56:T62" si="35">G21-F21</f>
        <v>0</v>
      </c>
      <c r="U56" s="6" t="str">
        <f t="shared" ref="U56:U62" si="36">IF(AND(W7&lt;=S56,T56&lt;=W7),"Yes","No")</f>
        <v>No</v>
      </c>
      <c r="V56" s="4">
        <f t="shared" ref="V56:V62" si="37">N21+M21</f>
        <v>0</v>
      </c>
      <c r="W56" s="5">
        <f t="shared" ref="W56:W62" si="38">N21-M21</f>
        <v>0</v>
      </c>
      <c r="X56" s="6" t="str">
        <f t="shared" ref="X56:X62" si="39">IF(AND(W7&lt;=V56,W56&lt;=W7),"Yes","No")</f>
        <v>No</v>
      </c>
    </row>
    <row r="57" spans="1:24">
      <c r="A57" s="4">
        <f t="shared" si="16"/>
        <v>0</v>
      </c>
      <c r="B57" s="5">
        <f t="shared" si="17"/>
        <v>0</v>
      </c>
      <c r="C57" s="6" t="str">
        <f t="shared" si="18"/>
        <v>No</v>
      </c>
      <c r="D57" s="4">
        <f t="shared" si="19"/>
        <v>0</v>
      </c>
      <c r="E57" s="5">
        <f t="shared" si="20"/>
        <v>0</v>
      </c>
      <c r="F57" s="6" t="str">
        <f t="shared" si="21"/>
        <v>No</v>
      </c>
      <c r="G57" s="4">
        <f t="shared" si="22"/>
        <v>0</v>
      </c>
      <c r="H57" s="5">
        <f t="shared" si="23"/>
        <v>0</v>
      </c>
      <c r="I57" s="6" t="str">
        <f t="shared" si="24"/>
        <v>No</v>
      </c>
      <c r="J57" s="4">
        <f t="shared" si="25"/>
        <v>0</v>
      </c>
      <c r="K57" s="5">
        <f t="shared" si="26"/>
        <v>0</v>
      </c>
      <c r="L57" s="6" t="str">
        <f t="shared" si="27"/>
        <v>No</v>
      </c>
      <c r="M57" s="4">
        <f t="shared" si="28"/>
        <v>0</v>
      </c>
      <c r="N57" s="5">
        <f t="shared" si="29"/>
        <v>0</v>
      </c>
      <c r="O57" s="6" t="str">
        <f t="shared" si="30"/>
        <v>No</v>
      </c>
      <c r="P57" s="4">
        <f t="shared" si="31"/>
        <v>0</v>
      </c>
      <c r="Q57" s="5">
        <f t="shared" si="32"/>
        <v>0</v>
      </c>
      <c r="R57" s="6" t="str">
        <f t="shared" si="33"/>
        <v>No</v>
      </c>
      <c r="S57" s="4">
        <f t="shared" si="34"/>
        <v>0</v>
      </c>
      <c r="T57" s="5">
        <f t="shared" si="35"/>
        <v>0</v>
      </c>
      <c r="U57" s="6" t="str">
        <f t="shared" si="36"/>
        <v>No</v>
      </c>
      <c r="V57" s="4">
        <f t="shared" si="37"/>
        <v>0</v>
      </c>
      <c r="W57" s="5">
        <f t="shared" si="38"/>
        <v>0</v>
      </c>
      <c r="X57" s="6" t="str">
        <f t="shared" si="39"/>
        <v>No</v>
      </c>
    </row>
    <row r="58" spans="1:24">
      <c r="A58" s="4">
        <f t="shared" si="16"/>
        <v>0</v>
      </c>
      <c r="B58" s="5">
        <f t="shared" si="17"/>
        <v>0</v>
      </c>
      <c r="C58" s="6" t="str">
        <f t="shared" si="18"/>
        <v>No</v>
      </c>
      <c r="D58" s="4">
        <f t="shared" si="19"/>
        <v>0</v>
      </c>
      <c r="E58" s="5">
        <f t="shared" si="20"/>
        <v>0</v>
      </c>
      <c r="F58" s="6" t="str">
        <f t="shared" si="21"/>
        <v>No</v>
      </c>
      <c r="G58" s="4">
        <f t="shared" si="22"/>
        <v>0</v>
      </c>
      <c r="H58" s="5">
        <f t="shared" si="23"/>
        <v>0</v>
      </c>
      <c r="I58" s="6" t="str">
        <f t="shared" si="24"/>
        <v>No</v>
      </c>
      <c r="J58" s="4">
        <f t="shared" si="25"/>
        <v>0</v>
      </c>
      <c r="K58" s="5">
        <f t="shared" si="26"/>
        <v>0</v>
      </c>
      <c r="L58" s="6" t="str">
        <f t="shared" si="27"/>
        <v>No</v>
      </c>
      <c r="M58" s="4">
        <f t="shared" si="28"/>
        <v>0</v>
      </c>
      <c r="N58" s="5">
        <f t="shared" si="29"/>
        <v>0</v>
      </c>
      <c r="O58" s="6" t="str">
        <f t="shared" si="30"/>
        <v>No</v>
      </c>
      <c r="P58" s="4">
        <f t="shared" si="31"/>
        <v>0</v>
      </c>
      <c r="Q58" s="5">
        <f t="shared" si="32"/>
        <v>0</v>
      </c>
      <c r="R58" s="6" t="str">
        <f t="shared" si="33"/>
        <v>No</v>
      </c>
      <c r="S58" s="4">
        <f t="shared" si="34"/>
        <v>0</v>
      </c>
      <c r="T58" s="5">
        <f t="shared" si="35"/>
        <v>0</v>
      </c>
      <c r="U58" s="6" t="str">
        <f t="shared" si="36"/>
        <v>No</v>
      </c>
      <c r="V58" s="4">
        <f t="shared" si="37"/>
        <v>0</v>
      </c>
      <c r="W58" s="5">
        <f t="shared" si="38"/>
        <v>0</v>
      </c>
      <c r="X58" s="6" t="str">
        <f t="shared" si="39"/>
        <v>No</v>
      </c>
    </row>
    <row r="59" spans="1:24">
      <c r="A59" s="4">
        <f t="shared" si="16"/>
        <v>0</v>
      </c>
      <c r="B59" s="5">
        <f t="shared" si="17"/>
        <v>0</v>
      </c>
      <c r="C59" s="6" t="str">
        <f t="shared" si="18"/>
        <v>No</v>
      </c>
      <c r="D59" s="4">
        <f t="shared" si="19"/>
        <v>0</v>
      </c>
      <c r="E59" s="5">
        <f t="shared" si="20"/>
        <v>0</v>
      </c>
      <c r="F59" s="6" t="str">
        <f t="shared" si="21"/>
        <v>No</v>
      </c>
      <c r="G59" s="4">
        <f t="shared" si="22"/>
        <v>0</v>
      </c>
      <c r="H59" s="5">
        <f t="shared" si="23"/>
        <v>0</v>
      </c>
      <c r="I59" s="6" t="str">
        <f t="shared" si="24"/>
        <v>No</v>
      </c>
      <c r="J59" s="4">
        <f t="shared" si="25"/>
        <v>0</v>
      </c>
      <c r="K59" s="5">
        <f t="shared" si="26"/>
        <v>0</v>
      </c>
      <c r="L59" s="6" t="str">
        <f t="shared" si="27"/>
        <v>No</v>
      </c>
      <c r="M59" s="4">
        <f t="shared" si="28"/>
        <v>0</v>
      </c>
      <c r="N59" s="5">
        <f t="shared" si="29"/>
        <v>0</v>
      </c>
      <c r="O59" s="6" t="str">
        <f t="shared" si="30"/>
        <v>No</v>
      </c>
      <c r="P59" s="4">
        <f t="shared" si="31"/>
        <v>0</v>
      </c>
      <c r="Q59" s="5">
        <f t="shared" si="32"/>
        <v>0</v>
      </c>
      <c r="R59" s="6" t="str">
        <f t="shared" si="33"/>
        <v>No</v>
      </c>
      <c r="S59" s="4">
        <f t="shared" si="34"/>
        <v>0</v>
      </c>
      <c r="T59" s="5">
        <f t="shared" si="35"/>
        <v>0</v>
      </c>
      <c r="U59" s="6" t="str">
        <f t="shared" si="36"/>
        <v>No</v>
      </c>
      <c r="V59" s="4">
        <f t="shared" si="37"/>
        <v>0</v>
      </c>
      <c r="W59" s="5">
        <f t="shared" si="38"/>
        <v>0</v>
      </c>
      <c r="X59" s="6" t="str">
        <f t="shared" si="39"/>
        <v>No</v>
      </c>
    </row>
    <row r="60" spans="1:24">
      <c r="A60" s="4">
        <f t="shared" si="16"/>
        <v>0</v>
      </c>
      <c r="B60" s="5">
        <f t="shared" si="17"/>
        <v>0</v>
      </c>
      <c r="C60" s="6" t="str">
        <f t="shared" si="18"/>
        <v>No</v>
      </c>
      <c r="D60" s="4">
        <f t="shared" si="19"/>
        <v>0</v>
      </c>
      <c r="E60" s="5">
        <f t="shared" si="20"/>
        <v>0</v>
      </c>
      <c r="F60" s="6" t="str">
        <f t="shared" si="21"/>
        <v>No</v>
      </c>
      <c r="G60" s="4">
        <f t="shared" si="22"/>
        <v>0</v>
      </c>
      <c r="H60" s="5">
        <f t="shared" si="23"/>
        <v>0</v>
      </c>
      <c r="I60" s="6" t="str">
        <f t="shared" si="24"/>
        <v>No</v>
      </c>
      <c r="J60" s="4">
        <f t="shared" si="25"/>
        <v>0</v>
      </c>
      <c r="K60" s="5">
        <f t="shared" si="26"/>
        <v>0</v>
      </c>
      <c r="L60" s="6" t="str">
        <f t="shared" si="27"/>
        <v>No</v>
      </c>
      <c r="M60" s="4">
        <f t="shared" si="28"/>
        <v>0</v>
      </c>
      <c r="N60" s="5">
        <f t="shared" si="29"/>
        <v>0</v>
      </c>
      <c r="O60" s="6" t="str">
        <f t="shared" si="30"/>
        <v>No</v>
      </c>
      <c r="P60" s="4">
        <f t="shared" si="31"/>
        <v>0</v>
      </c>
      <c r="Q60" s="5">
        <f t="shared" si="32"/>
        <v>0</v>
      </c>
      <c r="R60" s="6" t="str">
        <f t="shared" si="33"/>
        <v>No</v>
      </c>
      <c r="S60" s="4">
        <f t="shared" si="34"/>
        <v>0</v>
      </c>
      <c r="T60" s="5">
        <f t="shared" si="35"/>
        <v>0</v>
      </c>
      <c r="U60" s="6" t="str">
        <f t="shared" si="36"/>
        <v>No</v>
      </c>
      <c r="V60" s="4">
        <f t="shared" si="37"/>
        <v>0</v>
      </c>
      <c r="W60" s="5">
        <f t="shared" si="38"/>
        <v>0</v>
      </c>
      <c r="X60" s="6" t="str">
        <f t="shared" si="39"/>
        <v>No</v>
      </c>
    </row>
    <row r="61" spans="1:24">
      <c r="A61" s="4">
        <f t="shared" si="16"/>
        <v>0</v>
      </c>
      <c r="B61" s="5">
        <f t="shared" si="17"/>
        <v>0</v>
      </c>
      <c r="C61" s="6" t="str">
        <f t="shared" si="18"/>
        <v>No</v>
      </c>
      <c r="D61" s="4">
        <f t="shared" si="19"/>
        <v>0</v>
      </c>
      <c r="E61" s="5">
        <f t="shared" si="20"/>
        <v>0</v>
      </c>
      <c r="F61" s="6" t="str">
        <f t="shared" si="21"/>
        <v>No</v>
      </c>
      <c r="G61" s="4">
        <f t="shared" si="22"/>
        <v>0</v>
      </c>
      <c r="H61" s="5">
        <f t="shared" si="23"/>
        <v>0</v>
      </c>
      <c r="I61" s="6" t="str">
        <f t="shared" si="24"/>
        <v>No</v>
      </c>
      <c r="J61" s="4">
        <f t="shared" si="25"/>
        <v>0</v>
      </c>
      <c r="K61" s="5">
        <f t="shared" si="26"/>
        <v>0</v>
      </c>
      <c r="L61" s="6" t="str">
        <f t="shared" si="27"/>
        <v>No</v>
      </c>
      <c r="M61" s="4">
        <f t="shared" si="28"/>
        <v>0</v>
      </c>
      <c r="N61" s="5">
        <f t="shared" si="29"/>
        <v>0</v>
      </c>
      <c r="O61" s="6" t="str">
        <f t="shared" si="30"/>
        <v>No</v>
      </c>
      <c r="P61" s="4">
        <f t="shared" si="31"/>
        <v>0</v>
      </c>
      <c r="Q61" s="5">
        <f t="shared" si="32"/>
        <v>0</v>
      </c>
      <c r="R61" s="6" t="str">
        <f t="shared" si="33"/>
        <v>No</v>
      </c>
      <c r="S61" s="4">
        <f t="shared" si="34"/>
        <v>0</v>
      </c>
      <c r="T61" s="5">
        <f t="shared" si="35"/>
        <v>0</v>
      </c>
      <c r="U61" s="6" t="str">
        <f t="shared" si="36"/>
        <v>No</v>
      </c>
      <c r="V61" s="4">
        <f t="shared" si="37"/>
        <v>0</v>
      </c>
      <c r="W61" s="5">
        <f t="shared" si="38"/>
        <v>0</v>
      </c>
      <c r="X61" s="6" t="str">
        <f t="shared" si="39"/>
        <v>No</v>
      </c>
    </row>
    <row r="62" spans="1:24">
      <c r="A62" s="7">
        <f t="shared" si="16"/>
        <v>0</v>
      </c>
      <c r="B62" s="8">
        <f t="shared" si="17"/>
        <v>0</v>
      </c>
      <c r="C62" s="9" t="str">
        <f t="shared" si="18"/>
        <v>No</v>
      </c>
      <c r="D62" s="7">
        <f t="shared" si="19"/>
        <v>0</v>
      </c>
      <c r="E62" s="8">
        <f t="shared" si="20"/>
        <v>0</v>
      </c>
      <c r="F62" s="9" t="str">
        <f t="shared" si="21"/>
        <v>No</v>
      </c>
      <c r="G62" s="7">
        <f t="shared" si="22"/>
        <v>0</v>
      </c>
      <c r="H62" s="8">
        <f t="shared" si="23"/>
        <v>0</v>
      </c>
      <c r="I62" s="9" t="str">
        <f t="shared" si="24"/>
        <v>No</v>
      </c>
      <c r="J62" s="7">
        <f t="shared" si="25"/>
        <v>0</v>
      </c>
      <c r="K62" s="8">
        <f t="shared" si="26"/>
        <v>0</v>
      </c>
      <c r="L62" s="9" t="str">
        <f t="shared" si="27"/>
        <v>No</v>
      </c>
      <c r="M62" s="7">
        <f t="shared" si="28"/>
        <v>0</v>
      </c>
      <c r="N62" s="8">
        <f t="shared" si="29"/>
        <v>0</v>
      </c>
      <c r="O62" s="9" t="str">
        <f t="shared" si="30"/>
        <v>No</v>
      </c>
      <c r="P62" s="7">
        <f t="shared" si="31"/>
        <v>0</v>
      </c>
      <c r="Q62" s="8">
        <f t="shared" si="32"/>
        <v>0</v>
      </c>
      <c r="R62" s="9" t="str">
        <f t="shared" si="33"/>
        <v>No</v>
      </c>
      <c r="S62" s="7">
        <f t="shared" si="34"/>
        <v>0</v>
      </c>
      <c r="T62" s="8">
        <f t="shared" si="35"/>
        <v>0</v>
      </c>
      <c r="U62" s="9" t="str">
        <f t="shared" si="36"/>
        <v>No</v>
      </c>
      <c r="V62" s="7">
        <f t="shared" si="37"/>
        <v>0</v>
      </c>
      <c r="W62" s="8">
        <f t="shared" si="38"/>
        <v>0</v>
      </c>
      <c r="X62" s="9" t="str">
        <f t="shared" si="39"/>
        <v>No</v>
      </c>
    </row>
    <row r="63" spans="1:24">
      <c r="A63" s="1" t="s">
        <v>62</v>
      </c>
      <c r="B63" s="2" t="s">
        <v>32</v>
      </c>
      <c r="C63" s="3" t="s">
        <v>61</v>
      </c>
      <c r="D63" s="1" t="s">
        <v>63</v>
      </c>
      <c r="E63" s="2" t="s">
        <v>34</v>
      </c>
      <c r="F63" s="3"/>
      <c r="G63" s="1" t="s">
        <v>64</v>
      </c>
      <c r="H63" s="2" t="s">
        <v>36</v>
      </c>
      <c r="I63" s="3"/>
      <c r="J63" s="1" t="s">
        <v>65</v>
      </c>
      <c r="K63" s="2" t="s">
        <v>38</v>
      </c>
      <c r="L63" s="3"/>
      <c r="M63" s="1" t="s">
        <v>66</v>
      </c>
      <c r="N63" s="2" t="s">
        <v>40</v>
      </c>
      <c r="O63" s="3"/>
      <c r="P63" s="1" t="s">
        <v>67</v>
      </c>
      <c r="Q63" s="2" t="s">
        <v>42</v>
      </c>
      <c r="R63" s="3"/>
      <c r="S63" s="1" t="s">
        <v>68</v>
      </c>
      <c r="T63" s="2" t="s">
        <v>44</v>
      </c>
      <c r="U63" s="3"/>
      <c r="V63" s="1" t="s">
        <v>69</v>
      </c>
      <c r="W63" s="2" t="s">
        <v>46</v>
      </c>
      <c r="X63" s="3"/>
    </row>
    <row r="64" spans="1:24">
      <c r="A64" s="4">
        <f>U21+T21</f>
        <v>0</v>
      </c>
      <c r="B64" s="5">
        <f>U21-T21</f>
        <v>0</v>
      </c>
      <c r="C64" s="6" t="str">
        <f>IF(AND(W7&lt;=A64,B64&lt;=W7),"Yes","No")</f>
        <v>No</v>
      </c>
      <c r="D64" s="4">
        <f>G28+F28</f>
        <v>0</v>
      </c>
      <c r="E64" s="5">
        <f>G28-F28</f>
        <v>0</v>
      </c>
      <c r="F64" s="6" t="str">
        <f>IF(AND(W7&lt;=D64,E64&lt;=W7),"Yes","No")</f>
        <v>No</v>
      </c>
      <c r="G64" s="4">
        <f>N28+M28</f>
        <v>0</v>
      </c>
      <c r="H64" s="5">
        <f>N28-M28</f>
        <v>0</v>
      </c>
      <c r="I64" s="6" t="str">
        <f>IF(AND(W7&lt;=G64,H64&lt;=W7),"Yes","No")</f>
        <v>No</v>
      </c>
      <c r="J64" s="4">
        <f>U28+T28</f>
        <v>0</v>
      </c>
      <c r="K64" s="5">
        <f>U28-T28</f>
        <v>0</v>
      </c>
      <c r="L64" s="6" t="str">
        <f>IF(AND(W7&lt;=J64,K64&lt;=W7),"Yes","No")</f>
        <v>No</v>
      </c>
      <c r="M64" s="4">
        <f>G35+F35</f>
        <v>0</v>
      </c>
      <c r="N64" s="5">
        <f>G35-F35</f>
        <v>0</v>
      </c>
      <c r="O64" s="6" t="str">
        <f>IF(AND(W7&lt;=M64,N64&lt;=W7),"Yes","No")</f>
        <v>No</v>
      </c>
      <c r="P64" s="4">
        <f>N35+M35</f>
        <v>0</v>
      </c>
      <c r="Q64" s="5">
        <f>N35-M35</f>
        <v>0</v>
      </c>
      <c r="R64" s="6" t="str">
        <f>IF(AND(W7&lt;=P64,Q64&lt;=W7),"Yes","No")</f>
        <v>No</v>
      </c>
      <c r="S64" s="4">
        <f>U35-T35</f>
        <v>0</v>
      </c>
      <c r="T64" s="5">
        <f>G42-F42</f>
        <v>0</v>
      </c>
      <c r="U64" s="6" t="str">
        <f>IF(AND(W7&lt;=S64,T64&lt;=W7),"Yes","No")</f>
        <v>No</v>
      </c>
      <c r="V64" s="4">
        <f>G42+F42</f>
        <v>0</v>
      </c>
      <c r="W64" s="5">
        <f>G42-F42</f>
        <v>0</v>
      </c>
      <c r="X64" s="6" t="str">
        <f>IF(AND(W7&lt;=V64,W64&lt;=W7),"Yes","No")</f>
        <v>No</v>
      </c>
    </row>
    <row r="65" spans="1:24">
      <c r="A65" s="4">
        <f t="shared" ref="A65:A70" si="40">U22+T22</f>
        <v>0</v>
      </c>
      <c r="B65" s="5">
        <f t="shared" ref="B65:B70" si="41">U22-T22</f>
        <v>0</v>
      </c>
      <c r="C65" s="6" t="str">
        <f t="shared" ref="C65:C70" si="42">IF(AND(W8&lt;=A65,B65&lt;=W8),"Yes","No")</f>
        <v>No</v>
      </c>
      <c r="D65" s="4">
        <f t="shared" ref="D65:D70" si="43">G29+F29</f>
        <v>0</v>
      </c>
      <c r="E65" s="5">
        <f t="shared" ref="E65:E70" si="44">G29-F29</f>
        <v>0</v>
      </c>
      <c r="F65" s="6" t="str">
        <f t="shared" ref="F65:F70" si="45">IF(AND(W8&lt;=D65,E65&lt;=W8),"Yes","No")</f>
        <v>No</v>
      </c>
      <c r="G65" s="4">
        <f t="shared" ref="G65:G70" si="46">N29+M29</f>
        <v>0</v>
      </c>
      <c r="H65" s="5">
        <f t="shared" ref="H65:H70" si="47">N29-M29</f>
        <v>0</v>
      </c>
      <c r="I65" s="6" t="str">
        <f t="shared" ref="I65:I70" si="48">IF(AND(W8&lt;=G65,H65&lt;=W8),"Yes","No")</f>
        <v>No</v>
      </c>
      <c r="J65" s="4">
        <f t="shared" ref="J65:J70" si="49">U29+T29</f>
        <v>0</v>
      </c>
      <c r="K65" s="5">
        <f t="shared" ref="K65:K70" si="50">U29-T29</f>
        <v>0</v>
      </c>
      <c r="L65" s="6" t="str">
        <f t="shared" ref="L65:L70" si="51">IF(AND(W8&lt;=J65,K65&lt;=W8),"Yes","No")</f>
        <v>No</v>
      </c>
      <c r="M65" s="4">
        <f t="shared" ref="M65:M70" si="52">G36+F36</f>
        <v>0</v>
      </c>
      <c r="N65" s="5">
        <f t="shared" ref="N65:N70" si="53">G36-F36</f>
        <v>0</v>
      </c>
      <c r="O65" s="6" t="str">
        <f t="shared" ref="O65:O70" si="54">IF(AND(W8&lt;=M65,N65&lt;=W8),"Yes","No")</f>
        <v>No</v>
      </c>
      <c r="P65" s="4">
        <f t="shared" ref="P65:P70" si="55">N36+M36</f>
        <v>0</v>
      </c>
      <c r="Q65" s="5">
        <f t="shared" ref="Q65:Q70" si="56">N36-M36</f>
        <v>0</v>
      </c>
      <c r="R65" s="6" t="str">
        <f t="shared" ref="R65:R70" si="57">IF(AND(W8&lt;=P65,Q65&lt;=W8),"Yes","No")</f>
        <v>No</v>
      </c>
      <c r="S65" s="4">
        <f t="shared" ref="S65:S70" si="58">U36-T36</f>
        <v>0</v>
      </c>
      <c r="T65" s="5">
        <f t="shared" ref="T65:T70" si="59">G43-F43</f>
        <v>0</v>
      </c>
      <c r="U65" s="6" t="str">
        <f t="shared" ref="U65:U70" si="60">IF(AND(W8&lt;=S65,T65&lt;=W8),"Yes","No")</f>
        <v>No</v>
      </c>
      <c r="V65" s="4">
        <f t="shared" ref="V65:V70" si="61">G43+F43</f>
        <v>0</v>
      </c>
      <c r="W65" s="5">
        <f t="shared" ref="W65:W70" si="62">G43-F43</f>
        <v>0</v>
      </c>
      <c r="X65" s="6" t="str">
        <f t="shared" ref="X65:X70" si="63">IF(AND(W8&lt;=V65,W65&lt;=W8),"Yes","No")</f>
        <v>No</v>
      </c>
    </row>
    <row r="66" spans="1:24">
      <c r="A66" s="4">
        <f t="shared" si="40"/>
        <v>0</v>
      </c>
      <c r="B66" s="5">
        <f t="shared" si="41"/>
        <v>0</v>
      </c>
      <c r="C66" s="6" t="str">
        <f t="shared" si="42"/>
        <v>No</v>
      </c>
      <c r="D66" s="4">
        <f t="shared" si="43"/>
        <v>0</v>
      </c>
      <c r="E66" s="5">
        <f t="shared" si="44"/>
        <v>0</v>
      </c>
      <c r="F66" s="6" t="str">
        <f t="shared" si="45"/>
        <v>No</v>
      </c>
      <c r="G66" s="4">
        <f t="shared" si="46"/>
        <v>0</v>
      </c>
      <c r="H66" s="5">
        <f t="shared" si="47"/>
        <v>0</v>
      </c>
      <c r="I66" s="6" t="str">
        <f t="shared" si="48"/>
        <v>No</v>
      </c>
      <c r="J66" s="4">
        <f t="shared" si="49"/>
        <v>0</v>
      </c>
      <c r="K66" s="5">
        <f t="shared" si="50"/>
        <v>0</v>
      </c>
      <c r="L66" s="6" t="str">
        <f t="shared" si="51"/>
        <v>No</v>
      </c>
      <c r="M66" s="4">
        <f t="shared" si="52"/>
        <v>0</v>
      </c>
      <c r="N66" s="5">
        <f t="shared" si="53"/>
        <v>0</v>
      </c>
      <c r="O66" s="6" t="str">
        <f t="shared" si="54"/>
        <v>No</v>
      </c>
      <c r="P66" s="4">
        <f t="shared" si="55"/>
        <v>0</v>
      </c>
      <c r="Q66" s="5">
        <f t="shared" si="56"/>
        <v>0</v>
      </c>
      <c r="R66" s="6" t="str">
        <f t="shared" si="57"/>
        <v>No</v>
      </c>
      <c r="S66" s="4">
        <f t="shared" si="58"/>
        <v>0</v>
      </c>
      <c r="T66" s="5">
        <f t="shared" si="59"/>
        <v>0</v>
      </c>
      <c r="U66" s="6" t="str">
        <f t="shared" si="60"/>
        <v>No</v>
      </c>
      <c r="V66" s="4">
        <f t="shared" si="61"/>
        <v>0</v>
      </c>
      <c r="W66" s="5">
        <f t="shared" si="62"/>
        <v>0</v>
      </c>
      <c r="X66" s="6" t="str">
        <f t="shared" si="63"/>
        <v>No</v>
      </c>
    </row>
    <row r="67" spans="1:24">
      <c r="A67" s="4">
        <f t="shared" si="40"/>
        <v>0</v>
      </c>
      <c r="B67" s="5">
        <f t="shared" si="41"/>
        <v>0</v>
      </c>
      <c r="C67" s="6" t="str">
        <f t="shared" si="42"/>
        <v>No</v>
      </c>
      <c r="D67" s="4">
        <f t="shared" si="43"/>
        <v>0</v>
      </c>
      <c r="E67" s="5">
        <f t="shared" si="44"/>
        <v>0</v>
      </c>
      <c r="F67" s="6" t="str">
        <f t="shared" si="45"/>
        <v>No</v>
      </c>
      <c r="G67" s="4">
        <f t="shared" si="46"/>
        <v>0</v>
      </c>
      <c r="H67" s="5">
        <f t="shared" si="47"/>
        <v>0</v>
      </c>
      <c r="I67" s="6" t="str">
        <f t="shared" si="48"/>
        <v>No</v>
      </c>
      <c r="J67" s="4">
        <f t="shared" si="49"/>
        <v>0</v>
      </c>
      <c r="K67" s="5">
        <f t="shared" si="50"/>
        <v>0</v>
      </c>
      <c r="L67" s="6" t="str">
        <f t="shared" si="51"/>
        <v>No</v>
      </c>
      <c r="M67" s="4">
        <f t="shared" si="52"/>
        <v>0</v>
      </c>
      <c r="N67" s="5">
        <f t="shared" si="53"/>
        <v>0</v>
      </c>
      <c r="O67" s="6" t="str">
        <f t="shared" si="54"/>
        <v>No</v>
      </c>
      <c r="P67" s="4">
        <f t="shared" si="55"/>
        <v>0</v>
      </c>
      <c r="Q67" s="5">
        <f t="shared" si="56"/>
        <v>0</v>
      </c>
      <c r="R67" s="6" t="str">
        <f t="shared" si="57"/>
        <v>No</v>
      </c>
      <c r="S67" s="4">
        <f t="shared" si="58"/>
        <v>0</v>
      </c>
      <c r="T67" s="5">
        <f t="shared" si="59"/>
        <v>0</v>
      </c>
      <c r="U67" s="6" t="str">
        <f t="shared" si="60"/>
        <v>No</v>
      </c>
      <c r="V67" s="4">
        <f t="shared" si="61"/>
        <v>0</v>
      </c>
      <c r="W67" s="5">
        <f t="shared" si="62"/>
        <v>0</v>
      </c>
      <c r="X67" s="6" t="str">
        <f t="shared" si="63"/>
        <v>No</v>
      </c>
    </row>
    <row r="68" spans="1:24">
      <c r="A68" s="4">
        <f t="shared" si="40"/>
        <v>0</v>
      </c>
      <c r="B68" s="5">
        <f t="shared" si="41"/>
        <v>0</v>
      </c>
      <c r="C68" s="6" t="str">
        <f t="shared" si="42"/>
        <v>No</v>
      </c>
      <c r="D68" s="4">
        <f t="shared" si="43"/>
        <v>0</v>
      </c>
      <c r="E68" s="5">
        <f t="shared" si="44"/>
        <v>0</v>
      </c>
      <c r="F68" s="6" t="str">
        <f t="shared" si="45"/>
        <v>No</v>
      </c>
      <c r="G68" s="4">
        <f t="shared" si="46"/>
        <v>0</v>
      </c>
      <c r="H68" s="5">
        <f t="shared" si="47"/>
        <v>0</v>
      </c>
      <c r="I68" s="6" t="str">
        <f t="shared" si="48"/>
        <v>No</v>
      </c>
      <c r="J68" s="4">
        <f t="shared" si="49"/>
        <v>0</v>
      </c>
      <c r="K68" s="5">
        <f t="shared" si="50"/>
        <v>0</v>
      </c>
      <c r="L68" s="6" t="str">
        <f t="shared" si="51"/>
        <v>No</v>
      </c>
      <c r="M68" s="4">
        <f t="shared" si="52"/>
        <v>0</v>
      </c>
      <c r="N68" s="5">
        <f t="shared" si="53"/>
        <v>0</v>
      </c>
      <c r="O68" s="6" t="str">
        <f t="shared" si="54"/>
        <v>No</v>
      </c>
      <c r="P68" s="4">
        <f t="shared" si="55"/>
        <v>0</v>
      </c>
      <c r="Q68" s="5">
        <f t="shared" si="56"/>
        <v>0</v>
      </c>
      <c r="R68" s="6" t="str">
        <f t="shared" si="57"/>
        <v>No</v>
      </c>
      <c r="S68" s="4">
        <f t="shared" si="58"/>
        <v>0</v>
      </c>
      <c r="T68" s="5">
        <f t="shared" si="59"/>
        <v>0</v>
      </c>
      <c r="U68" s="6" t="str">
        <f t="shared" si="60"/>
        <v>No</v>
      </c>
      <c r="V68" s="4">
        <f t="shared" si="61"/>
        <v>0</v>
      </c>
      <c r="W68" s="5">
        <f t="shared" si="62"/>
        <v>0</v>
      </c>
      <c r="X68" s="6" t="str">
        <f t="shared" si="63"/>
        <v>No</v>
      </c>
    </row>
    <row r="69" spans="1:24">
      <c r="A69" s="4">
        <f t="shared" si="40"/>
        <v>0</v>
      </c>
      <c r="B69" s="5">
        <f t="shared" si="41"/>
        <v>0</v>
      </c>
      <c r="C69" s="6" t="str">
        <f t="shared" si="42"/>
        <v>No</v>
      </c>
      <c r="D69" s="4">
        <f t="shared" si="43"/>
        <v>0</v>
      </c>
      <c r="E69" s="5">
        <f t="shared" si="44"/>
        <v>0</v>
      </c>
      <c r="F69" s="6" t="str">
        <f t="shared" si="45"/>
        <v>No</v>
      </c>
      <c r="G69" s="4">
        <f t="shared" si="46"/>
        <v>0</v>
      </c>
      <c r="H69" s="5">
        <f t="shared" si="47"/>
        <v>0</v>
      </c>
      <c r="I69" s="6" t="str">
        <f t="shared" si="48"/>
        <v>No</v>
      </c>
      <c r="J69" s="4">
        <f t="shared" si="49"/>
        <v>0</v>
      </c>
      <c r="K69" s="5">
        <f t="shared" si="50"/>
        <v>0</v>
      </c>
      <c r="L69" s="6" t="str">
        <f t="shared" si="51"/>
        <v>No</v>
      </c>
      <c r="M69" s="4">
        <f t="shared" si="52"/>
        <v>0</v>
      </c>
      <c r="N69" s="5">
        <f t="shared" si="53"/>
        <v>0</v>
      </c>
      <c r="O69" s="6" t="str">
        <f t="shared" si="54"/>
        <v>No</v>
      </c>
      <c r="P69" s="4">
        <f t="shared" si="55"/>
        <v>0</v>
      </c>
      <c r="Q69" s="5">
        <f t="shared" si="56"/>
        <v>0</v>
      </c>
      <c r="R69" s="6" t="str">
        <f t="shared" si="57"/>
        <v>No</v>
      </c>
      <c r="S69" s="4">
        <f t="shared" si="58"/>
        <v>0</v>
      </c>
      <c r="T69" s="5">
        <f t="shared" si="59"/>
        <v>0</v>
      </c>
      <c r="U69" s="6" t="str">
        <f t="shared" si="60"/>
        <v>No</v>
      </c>
      <c r="V69" s="4">
        <f t="shared" si="61"/>
        <v>0</v>
      </c>
      <c r="W69" s="5">
        <f t="shared" si="62"/>
        <v>0</v>
      </c>
      <c r="X69" s="6" t="str">
        <f t="shared" si="63"/>
        <v>No</v>
      </c>
    </row>
    <row r="70" spans="1:24">
      <c r="A70" s="4">
        <f t="shared" si="40"/>
        <v>0</v>
      </c>
      <c r="B70" s="5">
        <f t="shared" si="41"/>
        <v>0</v>
      </c>
      <c r="C70" s="6" t="str">
        <f t="shared" si="42"/>
        <v>No</v>
      </c>
      <c r="D70" s="4">
        <f t="shared" si="43"/>
        <v>0</v>
      </c>
      <c r="E70" s="5">
        <f t="shared" si="44"/>
        <v>0</v>
      </c>
      <c r="F70" s="6" t="str">
        <f t="shared" si="45"/>
        <v>No</v>
      </c>
      <c r="G70" s="4">
        <f t="shared" si="46"/>
        <v>0</v>
      </c>
      <c r="H70" s="5">
        <f t="shared" si="47"/>
        <v>0</v>
      </c>
      <c r="I70" s="6" t="str">
        <f t="shared" si="48"/>
        <v>No</v>
      </c>
      <c r="J70" s="4">
        <f t="shared" si="49"/>
        <v>0</v>
      </c>
      <c r="K70" s="5">
        <f t="shared" si="50"/>
        <v>0</v>
      </c>
      <c r="L70" s="6" t="str">
        <f t="shared" si="51"/>
        <v>No</v>
      </c>
      <c r="M70" s="4">
        <f t="shared" si="52"/>
        <v>0</v>
      </c>
      <c r="N70" s="5">
        <f t="shared" si="53"/>
        <v>0</v>
      </c>
      <c r="O70" s="6" t="str">
        <f t="shared" si="54"/>
        <v>No</v>
      </c>
      <c r="P70" s="4">
        <f t="shared" si="55"/>
        <v>0</v>
      </c>
      <c r="Q70" s="5">
        <f t="shared" si="56"/>
        <v>0</v>
      </c>
      <c r="R70" s="6" t="str">
        <f t="shared" si="57"/>
        <v>No</v>
      </c>
      <c r="S70" s="4">
        <f t="shared" si="58"/>
        <v>0</v>
      </c>
      <c r="T70" s="5">
        <f t="shared" si="59"/>
        <v>0</v>
      </c>
      <c r="U70" s="6" t="str">
        <f t="shared" si="60"/>
        <v>No</v>
      </c>
      <c r="V70" s="4">
        <f t="shared" si="61"/>
        <v>0</v>
      </c>
      <c r="W70" s="5">
        <f t="shared" si="62"/>
        <v>0</v>
      </c>
      <c r="X70" s="6" t="str">
        <f t="shared" si="63"/>
        <v>No</v>
      </c>
    </row>
  </sheetData>
  <pageMargins left="0.75" right="0.75" top="1" bottom="1" header="0.3" footer="0.3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AA51"/>
  <sheetViews>
    <sheetView tabSelected="1" zoomScale="80" zoomScaleNormal="80" zoomScalePageLayoutView="80" workbookViewId="0">
      <selection activeCell="O31" sqref="O31:P31"/>
    </sheetView>
  </sheetViews>
  <sheetFormatPr baseColWidth="10" defaultColWidth="8.83203125" defaultRowHeight="15" x14ac:dyDescent="0"/>
  <cols>
    <col min="1" max="1" width="11" customWidth="1"/>
    <col min="2" max="2" width="5.83203125" customWidth="1"/>
    <col min="3" max="6" width="11" customWidth="1"/>
    <col min="7" max="7" width="3.6640625" customWidth="1"/>
    <col min="8" max="8" width="11" customWidth="1"/>
    <col min="9" max="9" width="4.5" customWidth="1"/>
    <col min="10" max="13" width="11" customWidth="1"/>
    <col min="14" max="14" width="4.1640625" customWidth="1"/>
    <col min="15" max="15" width="11" customWidth="1"/>
    <col min="16" max="16" width="5.5" customWidth="1"/>
    <col min="17" max="20" width="11" customWidth="1"/>
    <col min="21" max="21" width="5" customWidth="1"/>
    <col min="22" max="256" width="11" customWidth="1"/>
  </cols>
  <sheetData>
    <row r="1" spans="1:27">
      <c r="A1" s="1"/>
      <c r="B1" s="2"/>
      <c r="C1" s="3"/>
      <c r="E1" s="1"/>
      <c r="F1" s="2"/>
      <c r="G1" s="3"/>
      <c r="I1" s="15"/>
      <c r="J1" s="17"/>
      <c r="K1" s="18"/>
    </row>
    <row r="2" spans="1:27">
      <c r="A2" s="4"/>
      <c r="B2" s="5" t="s">
        <v>11</v>
      </c>
      <c r="C2" s="6"/>
      <c r="E2" s="4"/>
      <c r="F2" s="5" t="s">
        <v>12</v>
      </c>
      <c r="G2" s="6"/>
      <c r="I2" s="5" t="s">
        <v>48</v>
      </c>
      <c r="K2" s="20"/>
    </row>
    <row r="3" spans="1:27" ht="17" thickBot="1">
      <c r="A3" s="7"/>
      <c r="B3" s="8"/>
      <c r="C3" s="9"/>
      <c r="E3" s="7"/>
      <c r="F3" s="8"/>
      <c r="G3" s="9"/>
      <c r="I3" s="21"/>
      <c r="J3" s="22"/>
      <c r="K3" s="24"/>
    </row>
    <row r="4" spans="1:27" ht="17" thickBot="1"/>
    <row r="5" spans="1:27">
      <c r="A5" s="46" t="s">
        <v>13</v>
      </c>
      <c r="B5" s="17"/>
      <c r="C5" s="16" t="s">
        <v>16</v>
      </c>
      <c r="D5" s="17"/>
      <c r="E5" s="17"/>
      <c r="F5" s="18"/>
      <c r="H5" s="47" t="s">
        <v>20</v>
      </c>
      <c r="I5" s="17"/>
      <c r="J5" s="16" t="s">
        <v>16</v>
      </c>
      <c r="K5" s="17"/>
      <c r="L5" s="17"/>
      <c r="M5" s="18"/>
      <c r="O5" s="48" t="s">
        <v>21</v>
      </c>
      <c r="P5" s="17"/>
      <c r="Q5" s="16" t="s">
        <v>16</v>
      </c>
      <c r="R5" s="17"/>
      <c r="S5" s="17"/>
      <c r="T5" s="18"/>
      <c r="U5" s="45"/>
      <c r="V5" s="50" t="s">
        <v>77</v>
      </c>
      <c r="W5" s="17"/>
      <c r="X5" s="16" t="s">
        <v>16</v>
      </c>
      <c r="Y5" s="17"/>
      <c r="Z5" s="17"/>
      <c r="AA5" s="18"/>
    </row>
    <row r="6" spans="1:27">
      <c r="A6" s="59" t="s">
        <v>17</v>
      </c>
      <c r="B6" s="60"/>
      <c r="C6" s="11"/>
      <c r="D6" s="5"/>
      <c r="E6" s="5"/>
      <c r="F6" s="20"/>
      <c r="G6" s="19"/>
      <c r="H6" s="59" t="s">
        <v>17</v>
      </c>
      <c r="I6" s="60"/>
      <c r="J6" s="11"/>
      <c r="K6" s="5"/>
      <c r="L6" s="5"/>
      <c r="M6" s="20"/>
      <c r="N6" s="19"/>
      <c r="O6" s="59" t="s">
        <v>17</v>
      </c>
      <c r="P6" s="60"/>
      <c r="Q6" s="11"/>
      <c r="R6" s="5"/>
      <c r="S6" s="5"/>
      <c r="T6" s="20"/>
      <c r="U6" s="45"/>
      <c r="V6" s="59" t="s">
        <v>17</v>
      </c>
      <c r="W6" s="60"/>
      <c r="X6" s="11"/>
      <c r="Y6" s="5"/>
      <c r="Z6" s="5"/>
      <c r="AA6" s="20"/>
    </row>
    <row r="7" spans="1:27">
      <c r="A7" s="66">
        <f>COUNTIF('Copy Values'!C56:C62, "Yes")</f>
        <v>0</v>
      </c>
      <c r="B7" s="67"/>
      <c r="C7" s="11"/>
      <c r="D7" s="5"/>
      <c r="E7" s="5"/>
      <c r="F7" s="20"/>
      <c r="G7" s="19"/>
      <c r="H7" s="61">
        <f>COUNTIF('Copy Values'!F56:F62, "Yes")</f>
        <v>0</v>
      </c>
      <c r="I7" s="58"/>
      <c r="J7" s="11"/>
      <c r="K7" s="5"/>
      <c r="L7" s="5"/>
      <c r="M7" s="20"/>
      <c r="N7" s="19"/>
      <c r="O7" s="61">
        <f>COUNTIF('Copy Values'!I56:I62, "Yes")</f>
        <v>0</v>
      </c>
      <c r="P7" s="58"/>
      <c r="Q7" s="11"/>
      <c r="R7" s="5"/>
      <c r="S7" s="5"/>
      <c r="T7" s="20"/>
      <c r="U7" s="45"/>
      <c r="V7" s="57">
        <f>COUNTIF('Copy Values'!AK32:AK38, "Yes")</f>
        <v>0</v>
      </c>
      <c r="W7" s="58"/>
      <c r="X7" s="11"/>
      <c r="Y7" s="5"/>
      <c r="Z7" s="5"/>
      <c r="AA7" s="20"/>
    </row>
    <row r="8" spans="1:27">
      <c r="A8" s="59" t="s">
        <v>14</v>
      </c>
      <c r="B8" s="60"/>
      <c r="C8" s="11"/>
      <c r="D8" s="5"/>
      <c r="E8" s="5"/>
      <c r="F8" s="20"/>
      <c r="G8" s="19"/>
      <c r="H8" s="59" t="s">
        <v>14</v>
      </c>
      <c r="I8" s="60"/>
      <c r="J8" s="11"/>
      <c r="K8" s="5"/>
      <c r="L8" s="5"/>
      <c r="M8" s="20"/>
      <c r="N8" s="19"/>
      <c r="O8" s="59" t="s">
        <v>14</v>
      </c>
      <c r="P8" s="60"/>
      <c r="Q8" s="11"/>
      <c r="R8" s="5"/>
      <c r="S8" s="5"/>
      <c r="T8" s="20"/>
      <c r="U8" s="45"/>
      <c r="V8" s="59" t="s">
        <v>14</v>
      </c>
      <c r="W8" s="60"/>
      <c r="X8" s="11"/>
      <c r="Y8" s="5"/>
      <c r="Z8" s="5"/>
      <c r="AA8" s="20"/>
    </row>
    <row r="9" spans="1:27">
      <c r="A9" s="61">
        <f>SUM(B10:B13)</f>
        <v>0</v>
      </c>
      <c r="B9" s="58"/>
      <c r="C9" s="11"/>
      <c r="D9" s="5"/>
      <c r="E9" s="5"/>
      <c r="F9" s="20"/>
      <c r="G9" s="19"/>
      <c r="H9" s="61">
        <f>SUM(I10:I13)</f>
        <v>0</v>
      </c>
      <c r="I9" s="58"/>
      <c r="J9" s="11"/>
      <c r="K9" s="5"/>
      <c r="L9" s="5"/>
      <c r="M9" s="20"/>
      <c r="N9" s="19"/>
      <c r="O9" s="40">
        <f>SUM(P10:P13)</f>
        <v>0</v>
      </c>
      <c r="P9" s="41"/>
      <c r="Q9" s="11"/>
      <c r="R9" s="5"/>
      <c r="S9" s="5"/>
      <c r="T9" s="20"/>
      <c r="U9" s="45"/>
      <c r="V9" s="61" t="e">
        <f>SUM(W10:W13)</f>
        <v>#REF!</v>
      </c>
      <c r="W9" s="58"/>
      <c r="X9" s="11"/>
      <c r="Y9" s="5"/>
      <c r="Z9" s="5"/>
      <c r="AA9" s="20"/>
    </row>
    <row r="10" spans="1:27">
      <c r="A10" s="12" t="s">
        <v>15</v>
      </c>
      <c r="B10" s="13">
        <f>SUM(t1_coal)*coal_cost+SUM(t1_gas)*gas_cost+SUM(t1_wind)*1</f>
        <v>0</v>
      </c>
      <c r="C10" s="11"/>
      <c r="D10" s="5"/>
      <c r="E10" s="5"/>
      <c r="F10" s="20"/>
      <c r="G10" s="19"/>
      <c r="H10" s="12" t="s">
        <v>15</v>
      </c>
      <c r="I10" s="13">
        <f>SUM(t2_coal)*coal_cost+SUM(t2_gas)*gas_cost+SUM(t2_wind)*1</f>
        <v>0</v>
      </c>
      <c r="J10" s="11"/>
      <c r="K10" s="5"/>
      <c r="L10" s="5"/>
      <c r="M10" s="20"/>
      <c r="N10" s="19"/>
      <c r="O10" s="12" t="s">
        <v>15</v>
      </c>
      <c r="P10" s="13">
        <f>SUM(t3_coal)*coal_cost+SUM(t3_gas)*gas_cost+SUM(t3_wind)*1</f>
        <v>0</v>
      </c>
      <c r="Q10" s="11"/>
      <c r="R10" s="5"/>
      <c r="S10" s="5"/>
      <c r="T10" s="20"/>
      <c r="U10" s="45"/>
      <c r="V10" s="12" t="s">
        <v>15</v>
      </c>
      <c r="W10" s="13">
        <f>SUM(t8_coal)*coal_cost+SUM(t8_gas)*gas_cost+SUM(t8_wind)*1</f>
        <v>0</v>
      </c>
      <c r="X10" s="11"/>
      <c r="Y10" s="5"/>
      <c r="Z10" s="5"/>
      <c r="AA10" s="20"/>
    </row>
    <row r="11" spans="1:27">
      <c r="A11" s="14" t="s">
        <v>10</v>
      </c>
      <c r="B11" s="10">
        <f>1.5*SUM(t1_reserves)</f>
        <v>0</v>
      </c>
      <c r="C11" s="11"/>
      <c r="D11" s="5"/>
      <c r="E11" s="5"/>
      <c r="F11" s="20"/>
      <c r="G11" s="19"/>
      <c r="H11" s="14" t="s">
        <v>10</v>
      </c>
      <c r="I11" s="10">
        <f>1.5*SUM(t2_reserves)</f>
        <v>0</v>
      </c>
      <c r="J11" s="11"/>
      <c r="K11" s="5"/>
      <c r="L11" s="5"/>
      <c r="M11" s="20"/>
      <c r="N11" s="19"/>
      <c r="O11" s="14" t="s">
        <v>10</v>
      </c>
      <c r="P11" s="10">
        <f>1.5*SUM(t3_reserves)</f>
        <v>0</v>
      </c>
      <c r="Q11" s="11"/>
      <c r="R11" s="5"/>
      <c r="S11" s="5"/>
      <c r="T11" s="20"/>
      <c r="U11" s="45"/>
      <c r="V11" s="14" t="s">
        <v>10</v>
      </c>
      <c r="W11" s="10">
        <f>1.5*SUM(t8_reserves)</f>
        <v>0</v>
      </c>
      <c r="X11" s="11"/>
      <c r="Y11" s="5"/>
      <c r="Z11" s="5"/>
      <c r="AA11" s="20"/>
    </row>
    <row r="12" spans="1:27">
      <c r="A12" s="14" t="s">
        <v>3</v>
      </c>
      <c r="B12" s="10">
        <f>SUM(t1_coal)*coal_em+SUM(t1_gas)*gas_em</f>
        <v>0</v>
      </c>
      <c r="C12" s="11"/>
      <c r="D12" s="5"/>
      <c r="E12" s="5"/>
      <c r="F12" s="20"/>
      <c r="G12" s="19"/>
      <c r="H12" s="14" t="s">
        <v>3</v>
      </c>
      <c r="I12" s="10">
        <f>SUM(t2_coal)*coal_em+SUM(t2_gas)*gas_em</f>
        <v>0</v>
      </c>
      <c r="J12" s="11"/>
      <c r="K12" s="5"/>
      <c r="L12" s="5"/>
      <c r="M12" s="20"/>
      <c r="N12" s="19"/>
      <c r="O12" s="14" t="s">
        <v>3</v>
      </c>
      <c r="P12" s="10">
        <f>SUM(t3_coal)*coal_em+SUM(t3_gas)*gas_em</f>
        <v>0</v>
      </c>
      <c r="Q12" s="11"/>
      <c r="R12" s="5"/>
      <c r="S12" s="5"/>
      <c r="T12" s="20"/>
      <c r="U12" s="45"/>
      <c r="V12" s="14" t="s">
        <v>3</v>
      </c>
      <c r="W12" s="10">
        <f>SUM(t8_coal)*coal_em+SUM(t8_gas)*gas_em</f>
        <v>0</v>
      </c>
      <c r="X12" s="11"/>
      <c r="Y12" s="5"/>
      <c r="Z12" s="5"/>
      <c r="AA12" s="20"/>
    </row>
    <row r="13" spans="1:27">
      <c r="A13" s="14" t="s">
        <v>47</v>
      </c>
      <c r="B13" s="5">
        <f>IF(B12&gt;'Copy Values'!E2, B12, 0)</f>
        <v>0</v>
      </c>
      <c r="C13" s="11"/>
      <c r="D13" s="5"/>
      <c r="E13" s="5"/>
      <c r="F13" s="20"/>
      <c r="G13" s="19"/>
      <c r="H13" s="14" t="s">
        <v>19</v>
      </c>
      <c r="I13" s="5">
        <f>IF(I12&gt;'Copy Values'!E2, I12, 0)</f>
        <v>0</v>
      </c>
      <c r="J13" s="11"/>
      <c r="K13" s="5"/>
      <c r="L13" s="5"/>
      <c r="M13" s="20"/>
      <c r="N13" s="19"/>
      <c r="O13" s="14" t="s">
        <v>19</v>
      </c>
      <c r="P13" s="5">
        <f>IF(P12&gt;'Copy Values'!E2, P12, 0)</f>
        <v>0</v>
      </c>
      <c r="Q13" s="11"/>
      <c r="R13" s="5"/>
      <c r="S13" s="5"/>
      <c r="T13" s="20"/>
      <c r="U13" s="45"/>
      <c r="V13" s="14" t="s">
        <v>19</v>
      </c>
      <c r="W13" s="5" t="e">
        <f>IF(W12&gt;'Copy Values'!#REF!, W12, 0)</f>
        <v>#REF!</v>
      </c>
      <c r="X13" s="11"/>
      <c r="Y13" s="5"/>
      <c r="Z13" s="5"/>
      <c r="AA13" s="20"/>
    </row>
    <row r="14" spans="1:27">
      <c r="A14" s="14"/>
      <c r="B14" s="5"/>
      <c r="C14" s="11"/>
      <c r="D14" s="5"/>
      <c r="E14" s="5"/>
      <c r="F14" s="20"/>
      <c r="G14" s="19"/>
      <c r="H14" s="14"/>
      <c r="I14" s="5"/>
      <c r="J14" s="11"/>
      <c r="K14" s="5"/>
      <c r="L14" s="5"/>
      <c r="M14" s="20"/>
      <c r="N14" s="19"/>
      <c r="Q14" s="11"/>
      <c r="R14" s="5"/>
      <c r="S14" s="5"/>
      <c r="T14" s="20"/>
      <c r="U14" s="45"/>
      <c r="V14" s="14"/>
      <c r="W14" s="5"/>
      <c r="X14" s="11"/>
      <c r="Y14" s="5"/>
      <c r="Z14" s="5"/>
      <c r="AA14" s="20"/>
    </row>
    <row r="15" spans="1:27" ht="17" thickBot="1">
      <c r="A15" s="22"/>
      <c r="B15" s="22"/>
      <c r="C15" s="23"/>
      <c r="D15" s="22"/>
      <c r="E15" s="22"/>
      <c r="F15" s="24"/>
      <c r="G15" s="21"/>
      <c r="H15" s="22"/>
      <c r="I15" s="22"/>
      <c r="J15" s="23"/>
      <c r="K15" s="22"/>
      <c r="L15" s="22"/>
      <c r="M15" s="24"/>
      <c r="N15" s="21"/>
      <c r="O15" s="14"/>
      <c r="P15" s="5"/>
      <c r="Q15" s="23"/>
      <c r="R15" s="22"/>
      <c r="S15" s="22"/>
      <c r="T15" s="24"/>
      <c r="U15" s="45"/>
      <c r="V15" s="22"/>
      <c r="W15" s="22"/>
      <c r="X15" s="23"/>
      <c r="Y15" s="22"/>
      <c r="Z15" s="22"/>
      <c r="AA15" s="24"/>
    </row>
    <row r="16" spans="1:27" ht="17" thickBot="1">
      <c r="O16" s="22"/>
      <c r="P16" s="22"/>
      <c r="U16" s="45"/>
    </row>
    <row r="17" spans="1:27">
      <c r="A17" s="51" t="s">
        <v>22</v>
      </c>
      <c r="B17" s="17"/>
      <c r="C17" s="16" t="s">
        <v>16</v>
      </c>
      <c r="D17" s="17"/>
      <c r="E17" s="17"/>
      <c r="F17" s="18"/>
      <c r="H17" s="52" t="s">
        <v>23</v>
      </c>
      <c r="I17" s="17">
        <f>COUNTIF('Copy Values'!U56:U62, "Yes")</f>
        <v>0</v>
      </c>
      <c r="J17" s="16" t="s">
        <v>16</v>
      </c>
      <c r="K17" s="17"/>
      <c r="L17" s="17"/>
      <c r="M17" s="18"/>
      <c r="O17" s="53" t="s">
        <v>24</v>
      </c>
      <c r="P17" s="17"/>
      <c r="Q17" s="16" t="s">
        <v>16</v>
      </c>
      <c r="R17" s="17"/>
      <c r="S17" s="17"/>
      <c r="T17" s="18"/>
      <c r="U17" s="45"/>
      <c r="V17" s="49" t="s">
        <v>78</v>
      </c>
      <c r="W17" s="17"/>
      <c r="X17" s="16" t="s">
        <v>16</v>
      </c>
      <c r="Y17" s="17"/>
      <c r="Z17" s="17"/>
      <c r="AA17" s="18"/>
    </row>
    <row r="18" spans="1:27">
      <c r="A18" s="59" t="s">
        <v>17</v>
      </c>
      <c r="B18" s="60"/>
      <c r="C18" s="11"/>
      <c r="D18" s="5"/>
      <c r="E18" s="5"/>
      <c r="F18" s="20"/>
      <c r="G18" s="19"/>
      <c r="H18" s="59" t="s">
        <v>17</v>
      </c>
      <c r="I18" s="60"/>
      <c r="J18" s="11"/>
      <c r="K18" s="5"/>
      <c r="L18" s="5"/>
      <c r="M18" s="20"/>
      <c r="N18" s="19"/>
      <c r="O18" s="59" t="s">
        <v>17</v>
      </c>
      <c r="P18" s="60"/>
      <c r="Q18" s="11"/>
      <c r="R18" s="5"/>
      <c r="S18" s="5"/>
      <c r="T18" s="20"/>
      <c r="U18" s="45"/>
      <c r="V18" s="59" t="s">
        <v>17</v>
      </c>
      <c r="W18" s="60"/>
      <c r="X18" s="11"/>
      <c r="Y18" s="5"/>
      <c r="Z18" s="5"/>
      <c r="AA18" s="20"/>
    </row>
    <row r="19" spans="1:27">
      <c r="A19" s="57">
        <f>COUNTIF('Copy Values'!L56:L62, "Yes")</f>
        <v>0</v>
      </c>
      <c r="B19" s="57"/>
      <c r="C19" s="5"/>
      <c r="D19" s="5"/>
      <c r="E19" s="5"/>
      <c r="F19" s="20"/>
      <c r="G19" s="19"/>
      <c r="H19" s="57">
        <f>COUNTIF('Copy Values'!O56:O62, "Yes")</f>
        <v>0</v>
      </c>
      <c r="I19" s="58"/>
      <c r="J19" s="11"/>
      <c r="K19" s="5"/>
      <c r="L19" s="5"/>
      <c r="M19" s="20"/>
      <c r="N19" s="19"/>
      <c r="O19" s="61">
        <f>COUNTIF('Copy Values'!R56:R62, "Yes")</f>
        <v>0</v>
      </c>
      <c r="P19" s="58"/>
      <c r="Q19" s="11"/>
      <c r="R19" s="5"/>
      <c r="S19" s="5"/>
      <c r="T19" s="20"/>
      <c r="U19" s="45"/>
      <c r="V19" s="57">
        <f>COUNTIF('Copy Values'!AK44:AK50, "Yes")</f>
        <v>0</v>
      </c>
      <c r="W19" s="58"/>
      <c r="X19" s="11"/>
      <c r="Y19" s="5"/>
      <c r="Z19" s="5"/>
      <c r="AA19" s="20"/>
    </row>
    <row r="20" spans="1:27">
      <c r="A20" s="59" t="s">
        <v>14</v>
      </c>
      <c r="B20" s="65"/>
      <c r="C20" s="42"/>
      <c r="D20" s="5"/>
      <c r="E20" s="5"/>
      <c r="F20" s="20"/>
      <c r="G20" s="19"/>
      <c r="H20" s="59" t="s">
        <v>14</v>
      </c>
      <c r="I20" s="60"/>
      <c r="J20" s="11"/>
      <c r="K20" s="5"/>
      <c r="L20" s="5"/>
      <c r="M20" s="20"/>
      <c r="N20" s="19"/>
      <c r="O20" s="59" t="s">
        <v>14</v>
      </c>
      <c r="P20" s="60"/>
      <c r="Q20" s="11"/>
      <c r="R20" s="5"/>
      <c r="S20" s="5"/>
      <c r="T20" s="20"/>
      <c r="U20" s="45"/>
      <c r="V20" s="59" t="s">
        <v>14</v>
      </c>
      <c r="W20" s="60"/>
      <c r="X20" s="11"/>
      <c r="Y20" s="5"/>
      <c r="Z20" s="5"/>
      <c r="AA20" s="20"/>
    </row>
    <row r="21" spans="1:27">
      <c r="A21" s="61">
        <f>SUM(B22:B25)</f>
        <v>0</v>
      </c>
      <c r="B21" s="58"/>
      <c r="C21" s="11"/>
      <c r="D21" s="5"/>
      <c r="E21" s="5"/>
      <c r="F21" s="20"/>
      <c r="G21" s="19"/>
      <c r="H21" s="61">
        <f>SUM(I22:I25)</f>
        <v>0</v>
      </c>
      <c r="I21" s="58"/>
      <c r="J21" s="11"/>
      <c r="K21" s="5"/>
      <c r="L21" s="5"/>
      <c r="M21" s="20"/>
      <c r="N21" s="19"/>
      <c r="O21" s="61">
        <f>SUM(P22:P25)</f>
        <v>0</v>
      </c>
      <c r="P21" s="58"/>
      <c r="Q21" s="11"/>
      <c r="R21" s="5"/>
      <c r="S21" s="5"/>
      <c r="T21" s="20"/>
      <c r="U21" s="45"/>
      <c r="V21" s="61" t="e">
        <f>SUM(W22:W25)</f>
        <v>#REF!</v>
      </c>
      <c r="W21" s="58"/>
      <c r="X21" s="11"/>
      <c r="Y21" s="5"/>
      <c r="Z21" s="5"/>
      <c r="AA21" s="20"/>
    </row>
    <row r="22" spans="1:27">
      <c r="A22" s="12" t="s">
        <v>15</v>
      </c>
      <c r="B22" s="13">
        <f>SUM(t4_coal)*coal_cost+SUM(t4_gas)*gas_cost+SUM(t4_wind)*1</f>
        <v>0</v>
      </c>
      <c r="C22" s="11"/>
      <c r="D22" s="5"/>
      <c r="E22" s="5"/>
      <c r="F22" s="20"/>
      <c r="G22" s="19"/>
      <c r="H22" s="12" t="s">
        <v>15</v>
      </c>
      <c r="I22" s="13">
        <f>SUM(t5_coal)*coal_cost+SUM(t5_gas)*gas_cost+SUM(t5_wind)*1</f>
        <v>0</v>
      </c>
      <c r="J22" s="11"/>
      <c r="K22" s="5"/>
      <c r="L22" s="5"/>
      <c r="M22" s="20"/>
      <c r="N22" s="19"/>
      <c r="O22" s="12" t="s">
        <v>15</v>
      </c>
      <c r="P22" s="13">
        <f>SUM(t6_coal)*coal_cost+SUM(t6_gas)*gas_cost+SUM(t6_wind)*1</f>
        <v>0</v>
      </c>
      <c r="Q22" s="11"/>
      <c r="R22" s="5"/>
      <c r="S22" s="5"/>
      <c r="T22" s="20"/>
      <c r="U22" s="45"/>
      <c r="V22" s="12" t="s">
        <v>15</v>
      </c>
      <c r="W22" s="13">
        <f>SUM(t8_coal)*coal_cost+SUM(t8_gas)*gas_cost+SUM(t8_wind)*1</f>
        <v>0</v>
      </c>
      <c r="X22" s="11"/>
      <c r="Y22" s="5"/>
      <c r="Z22" s="5"/>
      <c r="AA22" s="20"/>
    </row>
    <row r="23" spans="1:27">
      <c r="A23" s="14" t="s">
        <v>10</v>
      </c>
      <c r="B23" s="10">
        <f>1.5*SUM(t4_reserves)</f>
        <v>0</v>
      </c>
      <c r="C23" s="11"/>
      <c r="D23" s="5"/>
      <c r="E23" s="5"/>
      <c r="F23" s="20"/>
      <c r="G23" s="19"/>
      <c r="H23" s="14" t="s">
        <v>10</v>
      </c>
      <c r="I23" s="10">
        <f>1.5*SUM(t5_reserves)</f>
        <v>0</v>
      </c>
      <c r="J23" s="11"/>
      <c r="K23" s="5"/>
      <c r="L23" s="5"/>
      <c r="M23" s="20"/>
      <c r="N23" s="19"/>
      <c r="O23" s="14" t="s">
        <v>10</v>
      </c>
      <c r="P23" s="10">
        <f>1.5*SUM(t6_reserves)</f>
        <v>0</v>
      </c>
      <c r="Q23" s="11"/>
      <c r="R23" s="5"/>
      <c r="S23" s="5"/>
      <c r="T23" s="20"/>
      <c r="U23" s="45"/>
      <c r="V23" s="14" t="s">
        <v>10</v>
      </c>
      <c r="W23" s="10">
        <f>1.5*SUM(t8_reserves)</f>
        <v>0</v>
      </c>
      <c r="X23" s="11"/>
      <c r="Y23" s="5"/>
      <c r="Z23" s="5"/>
      <c r="AA23" s="20"/>
    </row>
    <row r="24" spans="1:27">
      <c r="A24" s="14" t="s">
        <v>3</v>
      </c>
      <c r="B24" s="10">
        <f>SUM(t4_coal)*coal_em+SUM(t4_gas)*gas_em</f>
        <v>0</v>
      </c>
      <c r="C24" s="11"/>
      <c r="D24" s="5"/>
      <c r="E24" s="5"/>
      <c r="F24" s="20"/>
      <c r="G24" s="19"/>
      <c r="H24" s="14" t="s">
        <v>3</v>
      </c>
      <c r="I24" s="10">
        <f>SUM(t5_coal)*coal_em+SUM(t5_gas)*gas_em</f>
        <v>0</v>
      </c>
      <c r="J24" s="11"/>
      <c r="K24" s="5"/>
      <c r="L24" s="5"/>
      <c r="M24" s="20"/>
      <c r="N24" s="19"/>
      <c r="O24" s="14" t="s">
        <v>3</v>
      </c>
      <c r="P24" s="10">
        <f>SUM(t6_coal)*coal_em+SUM(t6_gas)*gas_em</f>
        <v>0</v>
      </c>
      <c r="Q24" s="11"/>
      <c r="R24" s="5"/>
      <c r="S24" s="5"/>
      <c r="T24" s="20"/>
      <c r="U24" s="45"/>
      <c r="V24" s="14" t="s">
        <v>3</v>
      </c>
      <c r="W24" s="10">
        <f>SUM(t8_coal)*coal_em+SUM(t8_gas)*gas_em</f>
        <v>0</v>
      </c>
      <c r="X24" s="11"/>
      <c r="Y24" s="5"/>
      <c r="Z24" s="5"/>
      <c r="AA24" s="20"/>
    </row>
    <row r="25" spans="1:27">
      <c r="A25" s="14" t="s">
        <v>19</v>
      </c>
      <c r="B25" s="5">
        <f>IF(B24&gt;'Copy Values'!E2, B24, 0)</f>
        <v>0</v>
      </c>
      <c r="C25" s="11"/>
      <c r="D25" s="5"/>
      <c r="E25" s="5"/>
      <c r="F25" s="20"/>
      <c r="G25" s="19"/>
      <c r="H25" s="14" t="s">
        <v>19</v>
      </c>
      <c r="I25" s="5">
        <f>IF(I24&gt;'Copy Values'!E2, I24, 0)</f>
        <v>0</v>
      </c>
      <c r="J25" s="11"/>
      <c r="K25" s="5"/>
      <c r="L25" s="5"/>
      <c r="M25" s="20"/>
      <c r="N25" s="19"/>
      <c r="O25" s="14" t="s">
        <v>19</v>
      </c>
      <c r="P25" s="5">
        <f>IF(P24&gt;'Copy Values'!E2, P24, 0)</f>
        <v>0</v>
      </c>
      <c r="Q25" s="11"/>
      <c r="R25" s="5"/>
      <c r="S25" s="5"/>
      <c r="T25" s="20"/>
      <c r="U25" s="45"/>
      <c r="V25" s="14" t="s">
        <v>19</v>
      </c>
      <c r="W25" s="5" t="e">
        <f>IF(W24&gt;'Copy Values'!#REF!, W24, 0)</f>
        <v>#REF!</v>
      </c>
      <c r="X25" s="11"/>
      <c r="Y25" s="5"/>
      <c r="Z25" s="5"/>
      <c r="AA25" s="20"/>
    </row>
    <row r="26" spans="1:27">
      <c r="A26" s="14"/>
      <c r="B26" s="5"/>
      <c r="C26" s="11"/>
      <c r="D26" s="5"/>
      <c r="E26" s="5"/>
      <c r="F26" s="20"/>
      <c r="G26" s="19"/>
      <c r="H26" s="14"/>
      <c r="I26" s="5"/>
      <c r="J26" s="11"/>
      <c r="K26" s="5"/>
      <c r="L26" s="5"/>
      <c r="M26" s="20"/>
      <c r="N26" s="19"/>
      <c r="O26" s="14"/>
      <c r="P26" s="5"/>
      <c r="Q26" s="11"/>
      <c r="R26" s="5"/>
      <c r="S26" s="5"/>
      <c r="T26" s="20"/>
      <c r="U26" s="45"/>
      <c r="V26" s="14"/>
      <c r="W26" s="5"/>
      <c r="X26" s="11"/>
      <c r="Y26" s="5"/>
      <c r="Z26" s="5"/>
      <c r="AA26" s="20"/>
    </row>
    <row r="27" spans="1:27" ht="17" thickBot="1">
      <c r="A27" s="22"/>
      <c r="B27" s="22"/>
      <c r="C27" s="23"/>
      <c r="D27" s="22"/>
      <c r="E27" s="22"/>
      <c r="F27" s="24"/>
      <c r="G27" s="21"/>
      <c r="H27" s="22"/>
      <c r="I27" s="22"/>
      <c r="J27" s="23"/>
      <c r="K27" s="22"/>
      <c r="L27" s="22"/>
      <c r="M27" s="24"/>
      <c r="N27" s="21"/>
      <c r="O27" s="22"/>
      <c r="P27" s="22"/>
      <c r="Q27" s="23"/>
      <c r="R27" s="22"/>
      <c r="S27" s="22"/>
      <c r="T27" s="24"/>
      <c r="U27" s="45"/>
      <c r="V27" s="22"/>
      <c r="W27" s="22"/>
      <c r="X27" s="23"/>
      <c r="Y27" s="22"/>
      <c r="Z27" s="22"/>
      <c r="AA27" s="24"/>
    </row>
    <row r="28" spans="1:27" ht="17" thickBot="1">
      <c r="U28" s="45"/>
    </row>
    <row r="29" spans="1:27">
      <c r="A29" s="54" t="s">
        <v>25</v>
      </c>
      <c r="B29" s="17"/>
      <c r="C29" s="16" t="s">
        <v>16</v>
      </c>
      <c r="D29" s="17"/>
      <c r="E29" s="17"/>
      <c r="F29" s="18"/>
      <c r="H29" s="47" t="s">
        <v>26</v>
      </c>
      <c r="I29" s="17"/>
      <c r="J29" s="16" t="s">
        <v>16</v>
      </c>
      <c r="K29" s="17"/>
      <c r="L29" s="17"/>
      <c r="M29" s="18"/>
      <c r="O29" s="48" t="s">
        <v>73</v>
      </c>
      <c r="P29" s="17"/>
      <c r="Q29" s="16" t="s">
        <v>16</v>
      </c>
      <c r="R29" s="17"/>
      <c r="S29" s="17"/>
      <c r="T29" s="18"/>
      <c r="U29" s="45"/>
      <c r="V29" s="50" t="s">
        <v>79</v>
      </c>
      <c r="W29" s="17"/>
      <c r="X29" s="16" t="s">
        <v>16</v>
      </c>
      <c r="Y29" s="17"/>
      <c r="Z29" s="17"/>
      <c r="AA29" s="18"/>
    </row>
    <row r="30" spans="1:27">
      <c r="A30" s="59" t="s">
        <v>17</v>
      </c>
      <c r="B30" s="60"/>
      <c r="C30" s="11"/>
      <c r="D30" s="5"/>
      <c r="E30" s="5"/>
      <c r="F30" s="20"/>
      <c r="G30" s="19"/>
      <c r="H30" s="59" t="s">
        <v>17</v>
      </c>
      <c r="I30" s="60"/>
      <c r="J30" s="11"/>
      <c r="K30" s="5"/>
      <c r="L30" s="5"/>
      <c r="M30" s="20"/>
      <c r="O30" s="59" t="s">
        <v>17</v>
      </c>
      <c r="P30" s="60"/>
      <c r="Q30" s="11"/>
      <c r="R30" s="5"/>
      <c r="S30" s="5"/>
      <c r="T30" s="20"/>
      <c r="U30" s="45"/>
      <c r="V30" s="59" t="s">
        <v>17</v>
      </c>
      <c r="W30" s="60"/>
      <c r="X30" s="11"/>
      <c r="Y30" s="5"/>
      <c r="Z30" s="5"/>
      <c r="AA30" s="20"/>
    </row>
    <row r="31" spans="1:27">
      <c r="A31" s="57">
        <f>COUNTIF('Copy Values'!U56:U62, "Yes")</f>
        <v>0</v>
      </c>
      <c r="B31" s="58"/>
      <c r="C31" s="11"/>
      <c r="D31" s="5"/>
      <c r="E31" s="5"/>
      <c r="F31" s="20"/>
      <c r="G31" s="19"/>
      <c r="H31" s="57">
        <f>COUNTIF('Copy Values'!X56:X62, "Yes")</f>
        <v>0</v>
      </c>
      <c r="I31" s="58"/>
      <c r="J31" s="11"/>
      <c r="K31" s="5"/>
      <c r="L31" s="5"/>
      <c r="M31" s="20"/>
      <c r="O31" s="62">
        <f>COUNTIF('Copy Values'!AD56:AD62, "Yes")</f>
        <v>0</v>
      </c>
      <c r="P31" s="63"/>
      <c r="Q31" s="11"/>
      <c r="R31" s="5"/>
      <c r="S31" s="5"/>
      <c r="T31" s="20"/>
      <c r="U31" s="45"/>
      <c r="V31" s="57">
        <f>COUNTIF('Copy Values'!AK56:AK62, "Yes")</f>
        <v>0</v>
      </c>
      <c r="W31" s="58"/>
      <c r="X31" s="11"/>
      <c r="Y31" s="5"/>
      <c r="Z31" s="5"/>
      <c r="AA31" s="20"/>
    </row>
    <row r="32" spans="1:27">
      <c r="A32" s="59" t="s">
        <v>14</v>
      </c>
      <c r="B32" s="60"/>
      <c r="C32" s="11"/>
      <c r="D32" s="5"/>
      <c r="E32" s="5"/>
      <c r="F32" s="20"/>
      <c r="G32" s="19"/>
      <c r="H32" s="59" t="s">
        <v>14</v>
      </c>
      <c r="I32" s="60"/>
      <c r="J32" s="11"/>
      <c r="K32" s="5"/>
      <c r="L32" s="5"/>
      <c r="M32" s="20"/>
      <c r="O32" s="59" t="s">
        <v>14</v>
      </c>
      <c r="P32" s="60"/>
      <c r="Q32" s="11"/>
      <c r="R32" s="5"/>
      <c r="S32" s="5"/>
      <c r="T32" s="20"/>
      <c r="U32" s="45"/>
      <c r="V32" s="59" t="s">
        <v>14</v>
      </c>
      <c r="W32" s="60"/>
      <c r="X32" s="11"/>
      <c r="Y32" s="5"/>
      <c r="Z32" s="5"/>
      <c r="AA32" s="20"/>
    </row>
    <row r="33" spans="1:27">
      <c r="A33" s="61">
        <f>SUM(B34:B37)</f>
        <v>0</v>
      </c>
      <c r="B33" s="58"/>
      <c r="C33" s="11"/>
      <c r="D33" s="5"/>
      <c r="E33" s="5"/>
      <c r="F33" s="20"/>
      <c r="G33" s="19"/>
      <c r="H33" s="61">
        <f>SUM(I34:I37)</f>
        <v>0</v>
      </c>
      <c r="I33" s="58"/>
      <c r="J33" s="11"/>
      <c r="K33" s="5"/>
      <c r="L33" s="5"/>
      <c r="M33" s="20"/>
      <c r="O33" s="64">
        <f>SUM(P34:P37)</f>
        <v>0</v>
      </c>
      <c r="P33" s="63"/>
      <c r="Q33" s="11"/>
      <c r="R33" s="5"/>
      <c r="S33" s="5"/>
      <c r="T33" s="20"/>
      <c r="U33" s="45"/>
      <c r="V33" s="61">
        <f>SUM(W34:W37)</f>
        <v>0</v>
      </c>
      <c r="W33" s="58"/>
      <c r="X33" s="11"/>
      <c r="Y33" s="5"/>
      <c r="Z33" s="5"/>
      <c r="AA33" s="20"/>
    </row>
    <row r="34" spans="1:27">
      <c r="A34" s="12" t="s">
        <v>15</v>
      </c>
      <c r="B34" s="13">
        <f>SUM(t7_coal)*coal_cost+SUM(t7_gas)*gas_cost+SUM(t7_wind)*1</f>
        <v>0</v>
      </c>
      <c r="C34" s="11"/>
      <c r="D34" s="5"/>
      <c r="E34" s="5"/>
      <c r="F34" s="20"/>
      <c r="G34" s="19"/>
      <c r="H34" s="12" t="s">
        <v>15</v>
      </c>
      <c r="I34" s="13">
        <f>SUM(t8_coal)*coal_cost+SUM(t8_gas)*gas_cost+SUM(t8_wind)*1</f>
        <v>0</v>
      </c>
      <c r="J34" s="11"/>
      <c r="K34" s="5"/>
      <c r="L34" s="5"/>
      <c r="M34" s="20"/>
      <c r="O34" s="12" t="s">
        <v>15</v>
      </c>
      <c r="P34" s="55">
        <f>SUM(t8_coal)*coal_cost+SUM(t8_gas)*gas_cost+SUM(t8_wind)*1</f>
        <v>0</v>
      </c>
      <c r="Q34" s="11"/>
      <c r="R34" s="5"/>
      <c r="S34" s="5"/>
      <c r="T34" s="20"/>
      <c r="U34" s="45"/>
      <c r="V34" s="12" t="s">
        <v>15</v>
      </c>
      <c r="W34" s="13">
        <f>SUM(t8_coal)*coal_cost+SUM(t8_gas)*gas_cost+SUM(t8_wind)*1</f>
        <v>0</v>
      </c>
      <c r="X34" s="11"/>
      <c r="Y34" s="5"/>
      <c r="Z34" s="5"/>
      <c r="AA34" s="20"/>
    </row>
    <row r="35" spans="1:27">
      <c r="A35" s="14" t="s">
        <v>10</v>
      </c>
      <c r="B35" s="10">
        <f>1.5*SUM(t7_reserves)</f>
        <v>0</v>
      </c>
      <c r="C35" s="11"/>
      <c r="D35" s="5"/>
      <c r="E35" s="5"/>
      <c r="F35" s="20"/>
      <c r="G35" s="19"/>
      <c r="H35" s="14" t="s">
        <v>10</v>
      </c>
      <c r="I35" s="10">
        <f>1.5*SUM(t8_reserves)</f>
        <v>0</v>
      </c>
      <c r="J35" s="11"/>
      <c r="K35" s="5"/>
      <c r="L35" s="5"/>
      <c r="M35" s="20"/>
      <c r="O35" s="14" t="s">
        <v>10</v>
      </c>
      <c r="P35" s="56">
        <f>1.5*SUM(t8_reserves)</f>
        <v>0</v>
      </c>
      <c r="Q35" s="11"/>
      <c r="R35" s="5"/>
      <c r="S35" s="5"/>
      <c r="T35" s="20"/>
      <c r="U35" s="45"/>
      <c r="V35" s="14" t="s">
        <v>10</v>
      </c>
      <c r="W35" s="10">
        <f>1.5*SUM(t8_reserves)</f>
        <v>0</v>
      </c>
      <c r="X35" s="11"/>
      <c r="Y35" s="5"/>
      <c r="Z35" s="5"/>
      <c r="AA35" s="20"/>
    </row>
    <row r="36" spans="1:27">
      <c r="A36" s="14" t="s">
        <v>3</v>
      </c>
      <c r="B36" s="10">
        <f>SUM(t7_coal)*coal_em+SUM(t7_gas)*gas_em</f>
        <v>0</v>
      </c>
      <c r="C36" s="11"/>
      <c r="D36" s="5"/>
      <c r="E36" s="5"/>
      <c r="F36" s="20"/>
      <c r="G36" s="19"/>
      <c r="H36" s="14" t="s">
        <v>3</v>
      </c>
      <c r="I36" s="10">
        <f>SUM(t8_coal)*coal_em+SUM(t8_gas)*gas_em</f>
        <v>0</v>
      </c>
      <c r="J36" s="11"/>
      <c r="K36" s="5"/>
      <c r="L36" s="5"/>
      <c r="M36" s="20"/>
      <c r="O36" s="14" t="s">
        <v>3</v>
      </c>
      <c r="P36" s="56">
        <f>SUM(t8_coal)*coal_em+SUM(t8_gas)*gas_em</f>
        <v>0</v>
      </c>
      <c r="Q36" s="11"/>
      <c r="R36" s="5"/>
      <c r="S36" s="5"/>
      <c r="T36" s="20"/>
      <c r="U36" s="45"/>
      <c r="V36" s="14" t="s">
        <v>3</v>
      </c>
      <c r="W36" s="10">
        <f>SUM(t8_coal)*coal_em+SUM(t8_gas)*gas_em</f>
        <v>0</v>
      </c>
      <c r="X36" s="11"/>
      <c r="Y36" s="5"/>
      <c r="Z36" s="5"/>
      <c r="AA36" s="20"/>
    </row>
    <row r="37" spans="1:27">
      <c r="A37" s="14" t="s">
        <v>19</v>
      </c>
      <c r="B37" s="5">
        <f>IF(B36&gt;'Copy Values'!E2, B36, 0)</f>
        <v>0</v>
      </c>
      <c r="C37" s="11"/>
      <c r="D37" s="5"/>
      <c r="E37" s="5"/>
      <c r="F37" s="20"/>
      <c r="G37" s="19"/>
      <c r="H37" s="14" t="s">
        <v>19</v>
      </c>
      <c r="I37" s="5">
        <f>IF(I36&gt;'Copy Values'!E2, I36, 0)</f>
        <v>0</v>
      </c>
      <c r="J37" s="11"/>
      <c r="K37" s="5"/>
      <c r="L37" s="5"/>
      <c r="M37" s="20"/>
      <c r="O37" s="14" t="s">
        <v>19</v>
      </c>
      <c r="P37" s="56">
        <f>IF(P36&gt;'Copy Values'!L2, P36, 0)</f>
        <v>0</v>
      </c>
      <c r="Q37" s="11"/>
      <c r="R37" s="5"/>
      <c r="S37" s="5"/>
      <c r="T37" s="20"/>
      <c r="U37" s="45"/>
      <c r="V37" s="14" t="s">
        <v>19</v>
      </c>
      <c r="W37" s="5">
        <f>IF(W36&gt;'Copy Values'!S2, W36, 0)</f>
        <v>0</v>
      </c>
      <c r="X37" s="11"/>
      <c r="Y37" s="5"/>
      <c r="Z37" s="5"/>
      <c r="AA37" s="20"/>
    </row>
    <row r="38" spans="1:27">
      <c r="A38" s="14"/>
      <c r="B38" s="5"/>
      <c r="C38" s="11"/>
      <c r="D38" s="5"/>
      <c r="E38" s="5"/>
      <c r="F38" s="20"/>
      <c r="G38" s="19"/>
      <c r="H38" s="14"/>
      <c r="I38" s="5"/>
      <c r="J38" s="11"/>
      <c r="K38" s="5"/>
      <c r="L38" s="5"/>
      <c r="M38" s="20"/>
      <c r="O38" s="14"/>
      <c r="P38" s="5"/>
      <c r="Q38" s="11"/>
      <c r="R38" s="5"/>
      <c r="S38" s="5"/>
      <c r="T38" s="20"/>
      <c r="U38" s="45"/>
      <c r="V38" s="14"/>
      <c r="W38" s="5"/>
      <c r="X38" s="11"/>
      <c r="Y38" s="5"/>
      <c r="Z38" s="5"/>
      <c r="AA38" s="20"/>
    </row>
    <row r="39" spans="1:27" ht="17" thickBot="1">
      <c r="A39" s="22"/>
      <c r="B39" s="22"/>
      <c r="C39" s="23"/>
      <c r="D39" s="22"/>
      <c r="E39" s="22"/>
      <c r="F39" s="24"/>
      <c r="G39" s="21"/>
      <c r="H39" s="22"/>
      <c r="I39" s="22"/>
      <c r="J39" s="23"/>
      <c r="K39" s="22"/>
      <c r="L39" s="22"/>
      <c r="M39" s="24"/>
      <c r="O39" s="22"/>
      <c r="P39" s="22"/>
      <c r="Q39" s="23"/>
      <c r="R39" s="22"/>
      <c r="S39" s="22"/>
      <c r="T39" s="24"/>
      <c r="U39" s="45"/>
      <c r="V39" s="22"/>
      <c r="W39" s="22"/>
      <c r="X39" s="23"/>
      <c r="Y39" s="22"/>
      <c r="Z39" s="22"/>
      <c r="AA39" s="24"/>
    </row>
    <row r="40" spans="1:27" ht="17" thickBot="1">
      <c r="U40" s="45"/>
    </row>
    <row r="41" spans="1:27">
      <c r="A41" s="51" t="s">
        <v>74</v>
      </c>
      <c r="B41" s="17"/>
      <c r="C41" s="16" t="s">
        <v>16</v>
      </c>
      <c r="D41" s="17"/>
      <c r="E41" s="17"/>
      <c r="F41" s="18"/>
      <c r="H41" s="52" t="s">
        <v>75</v>
      </c>
      <c r="I41" s="17"/>
      <c r="J41" s="16" t="s">
        <v>16</v>
      </c>
      <c r="K41" s="17"/>
      <c r="L41" s="17"/>
      <c r="M41" s="18"/>
      <c r="O41" s="53" t="s">
        <v>76</v>
      </c>
      <c r="P41" s="17"/>
      <c r="Q41" s="16" t="s">
        <v>16</v>
      </c>
      <c r="R41" s="17"/>
      <c r="S41" s="17"/>
      <c r="T41" s="18"/>
      <c r="U41" s="45"/>
      <c r="V41" s="49" t="s">
        <v>80</v>
      </c>
      <c r="W41" s="17"/>
      <c r="X41" s="16" t="s">
        <v>16</v>
      </c>
      <c r="Y41" s="17"/>
      <c r="Z41" s="17"/>
      <c r="AA41" s="18"/>
    </row>
    <row r="42" spans="1:27">
      <c r="A42" s="59" t="s">
        <v>17</v>
      </c>
      <c r="B42" s="60"/>
      <c r="C42" s="11"/>
      <c r="D42" s="5"/>
      <c r="E42" s="5"/>
      <c r="F42" s="20"/>
      <c r="H42" s="59" t="s">
        <v>17</v>
      </c>
      <c r="I42" s="60"/>
      <c r="J42" s="11"/>
      <c r="K42" s="5"/>
      <c r="L42" s="5"/>
      <c r="M42" s="20"/>
      <c r="O42" s="59" t="s">
        <v>17</v>
      </c>
      <c r="P42" s="60"/>
      <c r="Q42" s="11"/>
      <c r="R42" s="5"/>
      <c r="S42" s="5"/>
      <c r="T42" s="20"/>
      <c r="U42" s="45"/>
      <c r="V42" s="59" t="s">
        <v>17</v>
      </c>
      <c r="W42" s="60"/>
      <c r="X42" s="11"/>
      <c r="Y42" s="5"/>
      <c r="Z42" s="5"/>
      <c r="AA42" s="20"/>
    </row>
    <row r="43" spans="1:27">
      <c r="A43" s="57">
        <f>COUNTIF('Copy Values'!P68:P74, "Yes")</f>
        <v>0</v>
      </c>
      <c r="B43" s="58"/>
      <c r="C43" s="11"/>
      <c r="D43" s="5"/>
      <c r="E43" s="5"/>
      <c r="F43" s="20"/>
      <c r="H43" s="57">
        <f>COUNTIF('Copy Values'!W68:W74, "Yes")</f>
        <v>0</v>
      </c>
      <c r="I43" s="58"/>
      <c r="J43" s="11"/>
      <c r="K43" s="5"/>
      <c r="L43" s="5"/>
      <c r="M43" s="20"/>
      <c r="O43" s="57">
        <f>COUNTIF('Copy Values'!AD68:AD74, "Yes")</f>
        <v>0</v>
      </c>
      <c r="P43" s="58"/>
      <c r="Q43" s="11"/>
      <c r="R43" s="5"/>
      <c r="S43" s="5"/>
      <c r="T43" s="20"/>
      <c r="U43" s="45"/>
      <c r="V43" s="57">
        <f>COUNTIF('Copy Values'!AK68:AK74, "Yes")</f>
        <v>0</v>
      </c>
      <c r="W43" s="58"/>
      <c r="X43" s="11"/>
      <c r="Y43" s="5"/>
      <c r="Z43" s="5"/>
      <c r="AA43" s="20"/>
    </row>
    <row r="44" spans="1:27">
      <c r="A44" s="59" t="s">
        <v>14</v>
      </c>
      <c r="B44" s="60"/>
      <c r="C44" s="11"/>
      <c r="D44" s="5"/>
      <c r="E44" s="5"/>
      <c r="F44" s="20"/>
      <c r="H44" s="59" t="s">
        <v>14</v>
      </c>
      <c r="I44" s="60"/>
      <c r="J44" s="11"/>
      <c r="K44" s="5"/>
      <c r="L44" s="5"/>
      <c r="M44" s="20"/>
      <c r="O44" s="59" t="s">
        <v>14</v>
      </c>
      <c r="P44" s="60"/>
      <c r="Q44" s="11"/>
      <c r="R44" s="5"/>
      <c r="S44" s="5"/>
      <c r="T44" s="20"/>
      <c r="U44" s="45"/>
      <c r="V44" s="59" t="s">
        <v>14</v>
      </c>
      <c r="W44" s="60"/>
      <c r="X44" s="11"/>
      <c r="Y44" s="5"/>
      <c r="Z44" s="5"/>
      <c r="AA44" s="20"/>
    </row>
    <row r="45" spans="1:27">
      <c r="A45" s="61" t="e">
        <f>SUM(B46:B49)</f>
        <v>#REF!</v>
      </c>
      <c r="B45" s="58"/>
      <c r="C45" s="11"/>
      <c r="D45" s="5"/>
      <c r="E45" s="5"/>
      <c r="F45" s="20"/>
      <c r="H45" s="61">
        <f>SUM(I46:I49)</f>
        <v>0</v>
      </c>
      <c r="I45" s="58"/>
      <c r="J45" s="11"/>
      <c r="K45" s="5"/>
      <c r="L45" s="5"/>
      <c r="M45" s="20"/>
      <c r="O45" s="61">
        <f>SUM(P46:P49)</f>
        <v>0</v>
      </c>
      <c r="P45" s="58"/>
      <c r="Q45" s="11"/>
      <c r="R45" s="5"/>
      <c r="S45" s="5"/>
      <c r="T45" s="20"/>
      <c r="U45" s="45"/>
      <c r="V45" s="61">
        <f>SUM(W46:W49)</f>
        <v>0</v>
      </c>
      <c r="W45" s="58"/>
      <c r="X45" s="11"/>
      <c r="Y45" s="5"/>
      <c r="Z45" s="5"/>
      <c r="AA45" s="20"/>
    </row>
    <row r="46" spans="1:27">
      <c r="A46" s="12" t="s">
        <v>15</v>
      </c>
      <c r="B46" s="13">
        <f>SUM(t8_coal)*coal_cost+SUM(t8_gas)*gas_cost+SUM(t8_wind)*1</f>
        <v>0</v>
      </c>
      <c r="C46" s="11"/>
      <c r="D46" s="5"/>
      <c r="E46" s="5"/>
      <c r="F46" s="20"/>
      <c r="H46" s="12" t="s">
        <v>15</v>
      </c>
      <c r="I46" s="13">
        <f>SUM(t8_coal)*coal_cost+SUM(t8_gas)*gas_cost+SUM(t8_wind)*1</f>
        <v>0</v>
      </c>
      <c r="J46" s="11"/>
      <c r="K46" s="5"/>
      <c r="L46" s="5"/>
      <c r="M46" s="20"/>
      <c r="O46" s="12" t="s">
        <v>15</v>
      </c>
      <c r="P46" s="13">
        <f>SUM(t8_coal)*coal_cost+SUM(t8_gas)*gas_cost+SUM(t8_wind)*1</f>
        <v>0</v>
      </c>
      <c r="Q46" s="11"/>
      <c r="R46" s="5"/>
      <c r="S46" s="5"/>
      <c r="T46" s="20"/>
      <c r="U46" s="45"/>
      <c r="V46" s="12" t="s">
        <v>15</v>
      </c>
      <c r="W46" s="13">
        <f>SUM(t8_coal)*coal_cost+SUM(t8_gas)*gas_cost+SUM(t8_wind)*1</f>
        <v>0</v>
      </c>
      <c r="X46" s="11"/>
      <c r="Y46" s="5"/>
      <c r="Z46" s="5"/>
      <c r="AA46" s="20"/>
    </row>
    <row r="47" spans="1:27">
      <c r="A47" s="14" t="s">
        <v>10</v>
      </c>
      <c r="B47" s="10">
        <f>1.5*SUM(t8_reserves)</f>
        <v>0</v>
      </c>
      <c r="C47" s="11"/>
      <c r="D47" s="5"/>
      <c r="E47" s="5"/>
      <c r="F47" s="20"/>
      <c r="H47" s="14" t="s">
        <v>10</v>
      </c>
      <c r="I47" s="10">
        <f>1.5*SUM(t8_reserves)</f>
        <v>0</v>
      </c>
      <c r="J47" s="11"/>
      <c r="K47" s="5"/>
      <c r="L47" s="5"/>
      <c r="M47" s="20"/>
      <c r="O47" s="14" t="s">
        <v>10</v>
      </c>
      <c r="P47" s="10">
        <f>1.5*SUM(t8_reserves)</f>
        <v>0</v>
      </c>
      <c r="Q47" s="11"/>
      <c r="R47" s="5"/>
      <c r="S47" s="5"/>
      <c r="T47" s="20"/>
      <c r="U47" s="45"/>
      <c r="V47" s="14" t="s">
        <v>10</v>
      </c>
      <c r="W47" s="10">
        <f>1.5*SUM(t8_reserves)</f>
        <v>0</v>
      </c>
      <c r="X47" s="11"/>
      <c r="Y47" s="5"/>
      <c r="Z47" s="5"/>
      <c r="AA47" s="20"/>
    </row>
    <row r="48" spans="1:27">
      <c r="A48" s="14" t="s">
        <v>3</v>
      </c>
      <c r="B48" s="10">
        <f>SUM(t8_coal)*coal_em+SUM(t8_gas)*gas_em</f>
        <v>0</v>
      </c>
      <c r="C48" s="11"/>
      <c r="D48" s="5"/>
      <c r="E48" s="5"/>
      <c r="F48" s="20"/>
      <c r="H48" s="14" t="s">
        <v>3</v>
      </c>
      <c r="I48" s="10">
        <f>SUM(t8_coal)*coal_em+SUM(t8_gas)*gas_em</f>
        <v>0</v>
      </c>
      <c r="J48" s="11"/>
      <c r="K48" s="5"/>
      <c r="L48" s="5"/>
      <c r="M48" s="20"/>
      <c r="O48" s="14" t="s">
        <v>3</v>
      </c>
      <c r="P48" s="10">
        <f>SUM(t8_coal)*coal_em+SUM(t8_gas)*gas_em</f>
        <v>0</v>
      </c>
      <c r="Q48" s="11"/>
      <c r="R48" s="5"/>
      <c r="S48" s="5"/>
      <c r="T48" s="20"/>
      <c r="U48" s="45"/>
      <c r="V48" s="14" t="s">
        <v>3</v>
      </c>
      <c r="W48" s="10">
        <f>SUM(t8_coal)*coal_em+SUM(t8_gas)*gas_em</f>
        <v>0</v>
      </c>
      <c r="X48" s="11"/>
      <c r="Y48" s="5"/>
      <c r="Z48" s="5"/>
      <c r="AA48" s="20"/>
    </row>
    <row r="49" spans="1:27">
      <c r="A49" s="14" t="s">
        <v>19</v>
      </c>
      <c r="B49" s="5" t="e">
        <f>IF(B48&gt;'Copy Values'!#REF!, B48, 0)</f>
        <v>#REF!</v>
      </c>
      <c r="C49" s="11"/>
      <c r="D49" s="5"/>
      <c r="E49" s="5"/>
      <c r="F49" s="20"/>
      <c r="H49" s="14" t="s">
        <v>19</v>
      </c>
      <c r="I49" s="5">
        <f>IF(I48&gt;'Copy Values'!E14, I48, 0)</f>
        <v>0</v>
      </c>
      <c r="J49" s="11"/>
      <c r="K49" s="5"/>
      <c r="L49" s="5"/>
      <c r="M49" s="20"/>
      <c r="O49" s="14" t="s">
        <v>19</v>
      </c>
      <c r="P49" s="5">
        <f>IF(P48&gt;'Copy Values'!L14, P48, 0)</f>
        <v>0</v>
      </c>
      <c r="Q49" s="11"/>
      <c r="R49" s="5"/>
      <c r="S49" s="5"/>
      <c r="T49" s="20"/>
      <c r="U49" s="45"/>
      <c r="V49" s="14" t="s">
        <v>19</v>
      </c>
      <c r="W49" s="5">
        <f>IF(W48&gt;'Copy Values'!S14, W48, 0)</f>
        <v>0</v>
      </c>
      <c r="X49" s="11"/>
      <c r="Y49" s="5"/>
      <c r="Z49" s="5"/>
      <c r="AA49" s="20"/>
    </row>
    <row r="50" spans="1:27">
      <c r="A50" s="14"/>
      <c r="B50" s="5"/>
      <c r="C50" s="11"/>
      <c r="D50" s="5"/>
      <c r="E50" s="5"/>
      <c r="F50" s="20"/>
      <c r="H50" s="14"/>
      <c r="I50" s="5"/>
      <c r="J50" s="11"/>
      <c r="K50" s="5"/>
      <c r="L50" s="5"/>
      <c r="M50" s="20"/>
      <c r="O50" s="14"/>
      <c r="P50" s="5"/>
      <c r="Q50" s="11"/>
      <c r="R50" s="5"/>
      <c r="S50" s="5"/>
      <c r="T50" s="20"/>
      <c r="U50" s="45"/>
      <c r="V50" s="14"/>
      <c r="W50" s="5"/>
      <c r="X50" s="11"/>
      <c r="Y50" s="5"/>
      <c r="Z50" s="5"/>
      <c r="AA50" s="20"/>
    </row>
    <row r="51" spans="1:27" ht="17" thickBot="1">
      <c r="A51" s="22"/>
      <c r="B51" s="22"/>
      <c r="C51" s="23"/>
      <c r="D51" s="22"/>
      <c r="E51" s="22"/>
      <c r="F51" s="24"/>
      <c r="H51" s="22"/>
      <c r="I51" s="22"/>
      <c r="J51" s="23"/>
      <c r="K51" s="22"/>
      <c r="L51" s="22"/>
      <c r="M51" s="24"/>
      <c r="O51" s="22"/>
      <c r="P51" s="22"/>
      <c r="Q51" s="23"/>
      <c r="R51" s="22"/>
      <c r="S51" s="22"/>
      <c r="T51" s="24"/>
      <c r="U51" s="45"/>
      <c r="V51" s="22"/>
      <c r="W51" s="22"/>
      <c r="X51" s="23"/>
      <c r="Y51" s="22"/>
      <c r="Z51" s="22"/>
      <c r="AA51" s="24"/>
    </row>
  </sheetData>
  <mergeCells count="63">
    <mergeCell ref="O20:P20"/>
    <mergeCell ref="A6:B6"/>
    <mergeCell ref="H6:I6"/>
    <mergeCell ref="O6:P6"/>
    <mergeCell ref="A18:B18"/>
    <mergeCell ref="H18:I18"/>
    <mergeCell ref="O18:P18"/>
    <mergeCell ref="O8:P8"/>
    <mergeCell ref="A7:B7"/>
    <mergeCell ref="H7:I7"/>
    <mergeCell ref="O7:P7"/>
    <mergeCell ref="H9:I9"/>
    <mergeCell ref="A9:B9"/>
    <mergeCell ref="A8:B8"/>
    <mergeCell ref="H8:I8"/>
    <mergeCell ref="O19:P19"/>
    <mergeCell ref="H19:I19"/>
    <mergeCell ref="A19:B19"/>
    <mergeCell ref="A20:B20"/>
    <mergeCell ref="A33:B33"/>
    <mergeCell ref="H33:I33"/>
    <mergeCell ref="H32:I32"/>
    <mergeCell ref="H30:I30"/>
    <mergeCell ref="A30:B30"/>
    <mergeCell ref="A31:B31"/>
    <mergeCell ref="H31:I31"/>
    <mergeCell ref="A32:B32"/>
    <mergeCell ref="H21:I21"/>
    <mergeCell ref="A21:B21"/>
    <mergeCell ref="H20:I20"/>
    <mergeCell ref="O21:P21"/>
    <mergeCell ref="O30:P30"/>
    <mergeCell ref="O31:P31"/>
    <mergeCell ref="O32:P32"/>
    <mergeCell ref="O33:P33"/>
    <mergeCell ref="O42:P42"/>
    <mergeCell ref="O43:P43"/>
    <mergeCell ref="O44:P44"/>
    <mergeCell ref="O45:P45"/>
    <mergeCell ref="A42:B42"/>
    <mergeCell ref="A43:B43"/>
    <mergeCell ref="A44:B44"/>
    <mergeCell ref="A45:B45"/>
    <mergeCell ref="H42:I42"/>
    <mergeCell ref="H43:I43"/>
    <mergeCell ref="H44:I44"/>
    <mergeCell ref="H45:I45"/>
    <mergeCell ref="V43:W43"/>
    <mergeCell ref="V44:W44"/>
    <mergeCell ref="V45:W45"/>
    <mergeCell ref="V6:W6"/>
    <mergeCell ref="V7:W7"/>
    <mergeCell ref="V8:W8"/>
    <mergeCell ref="V9:W9"/>
    <mergeCell ref="V18:W18"/>
    <mergeCell ref="V19:W19"/>
    <mergeCell ref="V20:W20"/>
    <mergeCell ref="V21:W21"/>
    <mergeCell ref="V30:W30"/>
    <mergeCell ref="V31:W31"/>
    <mergeCell ref="V32:W32"/>
    <mergeCell ref="V33:W33"/>
    <mergeCell ref="V42:W42"/>
  </mergeCells>
  <phoneticPr fontId="1" type="noConversion"/>
  <pageMargins left="0.75" right="0.75" top="1" bottom="1" header="0.3" footer="0.3"/>
  <pageSetup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autoFill="0" autoPict="0" macro="[0]!Link_PressMe">
                <anchor moveWithCells="1" sizeWithCells="1">
                  <from>
                    <xdr:col>4</xdr:col>
                    <xdr:colOff>0</xdr:colOff>
                    <xdr:row>0</xdr:row>
                    <xdr:rowOff>25400</xdr:rowOff>
                  </from>
                  <to>
                    <xdr:col>6</xdr:col>
                    <xdr:colOff>825500</xdr:colOff>
                    <xdr:row>2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4" name="Button 7">
              <controlPr defaultSize="0" autoFill="0" autoPict="0" macro="[0]!Reset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8" r:id="rId5" name="Button 64">
              <controlPr defaultSize="0" autoFill="0" autoPict="0" macro="[0]!Link_DemandDist">
                <anchor moveWithCells="1" sizeWithCells="1">
                  <from>
                    <xdr:col>7</xdr:col>
                    <xdr:colOff>825500</xdr:colOff>
                    <xdr:row>0</xdr:row>
                    <xdr:rowOff>0</xdr:rowOff>
                  </from>
                  <to>
                    <xdr:col>10</xdr:col>
                    <xdr:colOff>825500</xdr:colOff>
                    <xdr:row>2</xdr:row>
                    <xdr:rowOff>203200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9" sqref="B9"/>
    </sheetView>
  </sheetViews>
  <sheetFormatPr baseColWidth="10" defaultRowHeight="15" x14ac:dyDescent="0"/>
  <sheetData>
    <row r="1" spans="1:7">
      <c r="A1" s="43" t="s">
        <v>81</v>
      </c>
      <c r="B1" s="33" t="s">
        <v>70</v>
      </c>
      <c r="C1" s="33" t="s">
        <v>27</v>
      </c>
      <c r="D1" s="33" t="s">
        <v>60</v>
      </c>
      <c r="E1" s="33" t="s">
        <v>71</v>
      </c>
      <c r="F1" s="33" t="s">
        <v>72</v>
      </c>
      <c r="G1" s="44" t="s">
        <v>4</v>
      </c>
    </row>
    <row r="2" spans="1:7">
      <c r="A2" s="33" t="s">
        <v>13</v>
      </c>
      <c r="B2" s="43"/>
      <c r="C2" s="43"/>
      <c r="D2" s="43"/>
      <c r="E2" s="43"/>
      <c r="F2" s="43"/>
      <c r="G2">
        <f>SUM(B2:F2)</f>
        <v>0</v>
      </c>
    </row>
    <row r="3" spans="1:7">
      <c r="A3" s="33" t="s">
        <v>20</v>
      </c>
      <c r="B3" s="43"/>
      <c r="C3" s="43"/>
      <c r="D3" s="43"/>
      <c r="E3" s="43"/>
      <c r="F3" s="43"/>
      <c r="G3">
        <f t="shared" ref="G3:G17" si="0">SUM(B3:F3)</f>
        <v>0</v>
      </c>
    </row>
    <row r="4" spans="1:7">
      <c r="A4" s="33" t="s">
        <v>21</v>
      </c>
      <c r="B4" s="43"/>
      <c r="C4" s="43"/>
      <c r="D4" s="43"/>
      <c r="E4" s="43"/>
      <c r="F4" s="43"/>
      <c r="G4">
        <f t="shared" si="0"/>
        <v>0</v>
      </c>
    </row>
    <row r="5" spans="1:7">
      <c r="A5" s="33" t="s">
        <v>22</v>
      </c>
      <c r="B5" s="43"/>
      <c r="C5" s="43"/>
      <c r="D5" s="43"/>
      <c r="E5" s="43"/>
      <c r="F5" s="43"/>
      <c r="G5">
        <f t="shared" si="0"/>
        <v>0</v>
      </c>
    </row>
    <row r="6" spans="1:7">
      <c r="A6" s="33" t="s">
        <v>23</v>
      </c>
      <c r="B6" s="43"/>
      <c r="C6" s="43"/>
      <c r="D6" s="43"/>
      <c r="E6" s="43"/>
      <c r="F6" s="43"/>
      <c r="G6">
        <f t="shared" si="0"/>
        <v>0</v>
      </c>
    </row>
    <row r="7" spans="1:7">
      <c r="A7" s="33" t="s">
        <v>24</v>
      </c>
      <c r="B7" s="43"/>
      <c r="C7" s="43"/>
      <c r="D7" s="43"/>
      <c r="E7" s="43"/>
      <c r="F7" s="43"/>
      <c r="G7">
        <f t="shared" si="0"/>
        <v>0</v>
      </c>
    </row>
    <row r="8" spans="1:7">
      <c r="A8" s="33" t="s">
        <v>25</v>
      </c>
      <c r="B8" s="43"/>
      <c r="C8" s="43"/>
      <c r="D8" s="43"/>
      <c r="E8" s="43"/>
      <c r="F8" s="43"/>
      <c r="G8">
        <f t="shared" si="0"/>
        <v>0</v>
      </c>
    </row>
    <row r="9" spans="1:7">
      <c r="A9" s="33" t="s">
        <v>26</v>
      </c>
      <c r="B9" s="43"/>
      <c r="C9" s="43"/>
      <c r="D9" s="43"/>
      <c r="E9" s="43"/>
      <c r="F9" s="43"/>
      <c r="G9">
        <f t="shared" si="0"/>
        <v>0</v>
      </c>
    </row>
    <row r="10" spans="1:7">
      <c r="A10" s="33" t="s">
        <v>73</v>
      </c>
      <c r="B10" s="43"/>
      <c r="C10" s="43"/>
      <c r="D10" s="43"/>
      <c r="E10" s="43"/>
      <c r="F10" s="43"/>
      <c r="G10">
        <f t="shared" si="0"/>
        <v>0</v>
      </c>
    </row>
    <row r="11" spans="1:7">
      <c r="A11" s="33" t="s">
        <v>74</v>
      </c>
      <c r="B11" s="43"/>
      <c r="C11" s="43"/>
      <c r="D11" s="43"/>
      <c r="E11" s="43"/>
      <c r="F11" s="43"/>
      <c r="G11">
        <f t="shared" si="0"/>
        <v>0</v>
      </c>
    </row>
    <row r="12" spans="1:7">
      <c r="A12" s="33" t="s">
        <v>75</v>
      </c>
      <c r="B12" s="43"/>
      <c r="C12" s="43"/>
      <c r="D12" s="43"/>
      <c r="E12" s="43"/>
      <c r="F12" s="43"/>
      <c r="G12">
        <f t="shared" si="0"/>
        <v>0</v>
      </c>
    </row>
    <row r="13" spans="1:7">
      <c r="A13" s="33" t="s">
        <v>76</v>
      </c>
      <c r="B13" s="43"/>
      <c r="C13" s="43"/>
      <c r="D13" s="43"/>
      <c r="E13" s="43"/>
      <c r="F13" s="43"/>
      <c r="G13">
        <f t="shared" si="0"/>
        <v>0</v>
      </c>
    </row>
    <row r="14" spans="1:7">
      <c r="A14" s="33" t="s">
        <v>77</v>
      </c>
      <c r="B14" s="43"/>
      <c r="C14" s="43"/>
      <c r="D14" s="43"/>
      <c r="E14" s="43"/>
      <c r="F14" s="43"/>
      <c r="G14">
        <f t="shared" si="0"/>
        <v>0</v>
      </c>
    </row>
    <row r="15" spans="1:7">
      <c r="A15" s="33" t="s">
        <v>78</v>
      </c>
      <c r="B15" s="43"/>
      <c r="C15" s="43"/>
      <c r="D15" s="43"/>
      <c r="E15" s="43"/>
      <c r="F15" s="43"/>
      <c r="G15">
        <f t="shared" si="0"/>
        <v>0</v>
      </c>
    </row>
    <row r="16" spans="1:7">
      <c r="A16" s="33" t="s">
        <v>79</v>
      </c>
      <c r="B16" s="43"/>
      <c r="C16" s="43"/>
      <c r="D16" s="43"/>
      <c r="E16" s="43"/>
      <c r="F16" s="43"/>
      <c r="G16">
        <f t="shared" si="0"/>
        <v>0</v>
      </c>
    </row>
    <row r="17" spans="1:7">
      <c r="A17" s="33" t="s">
        <v>80</v>
      </c>
      <c r="B17" s="43"/>
      <c r="C17" s="43"/>
      <c r="D17" s="43"/>
      <c r="E17" s="43"/>
      <c r="F17" s="43"/>
      <c r="G17">
        <f t="shared" si="0"/>
        <v>0</v>
      </c>
    </row>
    <row r="18" spans="1:7" ht="17" thickBot="1"/>
    <row r="19" spans="1:7">
      <c r="A19" s="38" t="s">
        <v>49</v>
      </c>
      <c r="B19" s="18"/>
    </row>
    <row r="20" spans="1:7">
      <c r="A20" s="37" t="s">
        <v>50</v>
      </c>
      <c r="B20" s="20" t="s">
        <v>57</v>
      </c>
    </row>
    <row r="21" spans="1:7">
      <c r="A21" s="37" t="s">
        <v>51</v>
      </c>
      <c r="B21" s="20" t="s">
        <v>55</v>
      </c>
    </row>
    <row r="22" spans="1:7">
      <c r="A22" s="37" t="s">
        <v>52</v>
      </c>
      <c r="B22" s="20" t="s">
        <v>56</v>
      </c>
    </row>
    <row r="23" spans="1:7">
      <c r="A23" s="37" t="s">
        <v>53</v>
      </c>
      <c r="B23" s="20" t="s">
        <v>58</v>
      </c>
    </row>
    <row r="24" spans="1:7" ht="17" thickBot="1">
      <c r="A24" s="39" t="s">
        <v>54</v>
      </c>
      <c r="B24" s="2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 Values</vt:lpstr>
      <vt:lpstr>Results</vt:lpstr>
      <vt:lpstr>Score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Johanna Mathieu</cp:lastModifiedBy>
  <dcterms:created xsi:type="dcterms:W3CDTF">2016-05-31T02:52:44Z</dcterms:created>
  <dcterms:modified xsi:type="dcterms:W3CDTF">2017-07-24T19:38:56Z</dcterms:modified>
</cp:coreProperties>
</file>